
<file path=[Content_Types].xml><?xml version="1.0" encoding="utf-8"?>
<Types xmlns="http://schemas.openxmlformats.org/package/2006/content-types">
  <Override PartName="/xl/chartsheets/sheet46.xml" ContentType="application/vnd.openxmlformats-officedocument.spreadsheetml.chartsheet+xml"/>
  <Override PartName="/xl/chartsheets/sheet24.xml" ContentType="application/vnd.openxmlformats-officedocument.spreadsheetml.chartsheet+xml"/>
  <Override PartName="/xl/chartsheets/sheet35.xml" ContentType="application/vnd.openxmlformats-officedocument.spreadsheetml.chartsheet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harts/chart4.xml" ContentType="application/vnd.openxmlformats-officedocument.drawingml.chart+xml"/>
  <Override PartName="/xl/drawings/drawing39.xml" ContentType="application/vnd.openxmlformats-officedocument.drawing+xml"/>
  <Override PartName="/xl/chartsheets/sheet13.xml" ContentType="application/vnd.openxmlformats-officedocument.spreadsheetml.chartsheet+xml"/>
  <Override PartName="/xl/drawings/drawing17.xml" ContentType="application/vnd.openxmlformats-officedocument.drawing+xml"/>
  <Override PartName="/xl/drawings/drawing28.xml" ContentType="application/vnd.openxmlformats-officedocument.drawing+xml"/>
  <Default Extension="xml" ContentType="application/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27.xml" ContentType="application/vnd.openxmlformats-officedocument.drawingml.chart+xml"/>
  <Override PartName="/xl/charts/chart38.xml" ContentType="application/vnd.openxmlformats-officedocument.drawingml.chart+xml"/>
  <Override PartName="/xl/drawings/drawing42.xml" ContentType="application/vnd.openxmlformats-officedocument.drawing+xml"/>
  <Override PartName="/xl/chartsheets/sheet4.xml" ContentType="application/vnd.openxmlformats-officedocument.spreadsheetml.chartsheet+xml"/>
  <Override PartName="/xl/charts/chart16.xml" ContentType="application/vnd.openxmlformats-officedocument.drawingml.chart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chartsheets/sheet29.xml" ContentType="application/vnd.openxmlformats-officedocument.spreadsheetml.chartsheet+xml"/>
  <Override PartName="/xl/charts/chart9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chartsheets/sheet18.xml" ContentType="application/vnd.openxmlformats-officedocument.spreadsheetml.chartsheet+xml"/>
  <Override PartName="/customXml/itemProps2.xml" ContentType="application/vnd.openxmlformats-officedocument.customXmlProperties+xml"/>
  <Override PartName="/xl/chartsheets/sheet43.xml" ContentType="application/vnd.openxmlformats-officedocument.spreadsheetml.chartsheet+xml"/>
  <Override PartName="/xl/drawings/drawing7.xml" ContentType="application/vnd.openxmlformats-officedocument.drawing+xml"/>
  <Override PartName="/xl/worksheets/sheet8.xml" ContentType="application/vnd.openxmlformats-officedocument.spreadsheetml.worksheet+xml"/>
  <Override PartName="/xl/chartsheets/sheet32.xml" ContentType="application/vnd.openxmlformats-officedocument.spreadsheetml.chartsheet+xml"/>
  <Override PartName="/xl/drawings/drawing36.xml" ContentType="application/vnd.openxmlformats-officedocument.drawing+xml"/>
  <Override PartName="/xl/drawings/drawing47.xml" ContentType="application/vnd.openxmlformats-officedocument.drawing+xml"/>
  <Override PartName="/xl/worksheets/sheet10.xml" ContentType="application/vnd.openxmlformats-officedocument.spreadsheetml.worksheet+xml"/>
  <Override PartName="/xl/chartsheets/sheet9.xml" ContentType="application/vnd.openxmlformats-officedocument.spreadsheetml.chartsheet+xml"/>
  <Override PartName="/xl/chartsheets/sheet21.xml" ContentType="application/vnd.openxmlformats-officedocument.spreadsheetml.chartsheet+xml"/>
  <Override PartName="/xl/charts/chart1.xml" ContentType="application/vnd.openxmlformats-officedocument.drawingml.chart+xml"/>
  <Override PartName="/xl/comments5.xml" ContentType="application/vnd.openxmlformats-officedocument.spreadsheetml.comments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chartsheets/sheet10.xml" ContentType="application/vnd.openxmlformats-officedocument.spreadsheetml.chartsheet+xml"/>
  <Override PartName="/xl/drawings/drawing14.xml" ContentType="application/vnd.openxmlformats-officedocument.drawing+xml"/>
  <Override PartName="/xl/charts/chart28.xml" ContentType="application/vnd.openxmlformats-officedocument.drawingml.chart+xml"/>
  <Override PartName="/xl/drawings/drawing32.xml" ContentType="application/vnd.openxmlformats-officedocument.drawing+xml"/>
  <Override PartName="/xl/charts/chart46.xml" ContentType="application/vnd.openxmlformats-officedocument.drawingml.chart+xml"/>
  <Override PartName="/xl/chartsheets/sheet5.xml" ContentType="application/vnd.openxmlformats-officedocument.spreadsheetml.chartsheet+xml"/>
  <Default Extension="vml" ContentType="application/vnd.openxmlformats-officedocument.vmlDrawing"/>
  <Override PartName="/xl/comments1.xml" ContentType="application/vnd.openxmlformats-officedocument.spreadsheetml.comments+xml"/>
  <Override PartName="/xl/charts/chart17.xml" ContentType="application/vnd.openxmlformats-officedocument.drawingml.chart+xml"/>
  <Override PartName="/xl/drawings/drawing2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24.xml" ContentType="application/vnd.openxmlformats-officedocument.drawingml.chart+xml"/>
  <Override PartName="/xl/charts/chart42.xml" ContentType="application/vnd.openxmlformats-officedocument.drawingml.chart+xml"/>
  <Override PartName="/xl/chartsheets/sheet1.xml" ContentType="application/vnd.openxmlformats-officedocument.spreadsheetml.chartsheet+xml"/>
  <Override PartName="/xl/chartsheets/sheet19.xml" ContentType="application/vnd.openxmlformats-officedocument.spreadsheetml.chartsheet+xml"/>
  <Override PartName="/xl/charts/chart31.xml" ContentType="application/vnd.openxmlformats-officedocument.drawingml.chart+xml"/>
  <Override PartName="/docProps/core.xml" ContentType="application/vnd.openxmlformats-package.core-properties+xml"/>
  <Override PartName="/xl/chartsheets/sheet26.xml" ContentType="application/vnd.openxmlformats-officedocument.spreadsheetml.chartsheet+xml"/>
  <Override PartName="/xl/chartsheets/sheet37.xml" ContentType="application/vnd.openxmlformats-officedocument.spreadsheetml.chart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33.xml" ContentType="application/vnd.openxmlformats-officedocument.spreadsheetml.chartsheet+xml"/>
  <Override PartName="/xl/chartsheets/sheet44.xml" ContentType="application/vnd.openxmlformats-officedocument.spreadsheetml.chart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11.xml" ContentType="application/vnd.openxmlformats-officedocument.spreadsheetml.worksheet+xml"/>
  <Override PartName="/xl/chartsheets/sheet22.xml" ContentType="application/vnd.openxmlformats-officedocument.spreadsheetml.chartsheet+xml"/>
  <Override PartName="/xl/charts/chart2.xml" ContentType="application/vnd.openxmlformats-officedocument.drawingml.chart+xml"/>
  <Override PartName="/xl/comments6.xml" ContentType="application/vnd.openxmlformats-officedocument.spreadsheetml.comments+xml"/>
  <Override PartName="/xl/drawings/drawing4.xml" ContentType="application/vnd.openxmlformats-officedocument.drawing+xml"/>
  <Override PartName="/xl/drawings/drawing37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chartsheets/sheet11.xml" ContentType="application/vnd.openxmlformats-officedocument.spreadsheetml.chartsheet+xml"/>
  <Override PartName="/xl/chartsheets/sheet40.xml" ContentType="application/vnd.openxmlformats-officedocument.spreadsheetml.chartsheet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charts/chart29.xml" ContentType="application/vnd.openxmlformats-officedocument.drawingml.chart+xml"/>
  <Override PartName="/xl/drawings/drawing44.xml" ContentType="application/vnd.openxmlformats-officedocument.drawing+xml"/>
  <Override PartName="/xl/chartsheets/sheet6.xml" ContentType="application/vnd.openxmlformats-officedocument.spreadsheetml.chartsheet+xml"/>
  <Override PartName="/xl/comments2.xml" ContentType="application/vnd.openxmlformats-officedocument.spreadsheetml.comments+xml"/>
  <Override PartName="/xl/charts/chart18.xml" ContentType="application/vnd.openxmlformats-officedocument.drawingml.chart+xml"/>
  <Override PartName="/xl/drawings/drawing22.xml" ContentType="application/vnd.openxmlformats-officedocument.drawing+xml"/>
  <Override PartName="/xl/drawings/drawing33.xml" ContentType="application/vnd.openxmlformats-officedocument.drawing+xml"/>
  <Override PartName="/xl/charts/chart36.xml" ContentType="application/vnd.openxmlformats-officedocument.drawingml.chart+xml"/>
  <Override PartName="/xl/charts/chart47.xml" ContentType="application/vnd.openxmlformats-officedocument.drawingml.chart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drawings/drawing40.xml" ContentType="application/vnd.openxmlformats-officedocument.drawing+xml"/>
  <Override PartName="/xl/chartsheets/sheet2.xml" ContentType="application/vnd.openxmlformats-officedocument.spreadsheetml.chartsheet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heets/sheet38.xml" ContentType="application/vnd.openxmlformats-officedocument.spreadsheetml.chartsheet+xml"/>
  <Override PartName="/xl/charts/chart21.xml" ContentType="application/vnd.openxmlformats-officedocument.drawingml.chart+xml"/>
  <Override PartName="/xl/chartsheets/sheet27.xml" ContentType="application/vnd.openxmlformats-officedocument.spreadsheetml.chartsheet+xml"/>
  <Override PartName="/xl/chartsheets/sheet45.xml" ContentType="application/vnd.openxmlformats-officedocument.spreadsheetml.chartshee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heets/sheet16.xml" ContentType="application/vnd.openxmlformats-officedocument.spreadsheetml.chartsheet+xml"/>
  <Override PartName="/xl/chartsheets/sheet34.xml" ContentType="application/vnd.openxmlformats-officedocument.spreadsheetml.chartsheet+xml"/>
  <Override PartName="/xl/drawings/drawing38.xml" ContentType="application/vnd.openxmlformats-officedocument.drawing+xml"/>
  <Override PartName="/xl/worksheets/sheet6.xml" ContentType="application/vnd.openxmlformats-officedocument.spreadsheetml.worksheet+xml"/>
  <Override PartName="/xl/chartsheets/sheet23.xml" ContentType="application/vnd.openxmlformats-officedocument.spreadsheetml.chartsheet+xml"/>
  <Override PartName="/xl/chartsheets/sheet41.xml" ContentType="application/vnd.openxmlformats-officedocument.spreadsheetml.chartsheet+xml"/>
  <Override PartName="/xl/charts/chart3.xml" ContentType="application/vnd.openxmlformats-officedocument.drawingml.chart+xml"/>
  <Override PartName="/xl/comments7.xml" ContentType="application/vnd.openxmlformats-officedocument.spreadsheetml.comments+xml"/>
  <Override PartName="/xl/drawings/drawing5.xml" ContentType="application/vnd.openxmlformats-officedocument.drawing+xml"/>
  <Override PartName="/xl/drawings/drawing27.xml" ContentType="application/vnd.openxmlformats-officedocument.drawing+xml"/>
  <Override PartName="/xl/drawings/drawing45.xml" ContentType="application/vnd.openxmlformats-officedocument.drawing+xml"/>
  <Override PartName="/xl/chartsheets/sheet12.xml" ContentType="application/vnd.openxmlformats-officedocument.spreadsheetml.chartsheet+xml"/>
  <Override PartName="/xl/chartsheets/sheet30.xml" ContentType="application/vnd.openxmlformats-officedocument.spreadsheetml.chartsheet+xml"/>
  <Override PartName="/xl/drawings/drawing16.xml" ContentType="application/vnd.openxmlformats-officedocument.drawing+xml"/>
  <Override PartName="/xl/drawings/drawing34.xml" ContentType="application/vnd.openxmlformats-officedocument.drawing+xml"/>
  <Override PartName="/xl/worksheets/sheet2.xml" ContentType="application/vnd.openxmlformats-officedocument.spreadsheetml.worksheet+xml"/>
  <Override PartName="/xl/chartsheets/sheet7.xml" ContentType="application/vnd.openxmlformats-officedocument.spreadsheetml.chartsheet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harts/chart19.xml" ContentType="application/vnd.openxmlformats-officedocument.drawingml.chart+xml"/>
  <Override PartName="/xl/drawings/drawing23.xml" ContentType="application/vnd.openxmlformats-officedocument.drawing+xml"/>
  <Override PartName="/xl/charts/chart37.xml" ContentType="application/vnd.openxmlformats-officedocument.drawingml.chart+xml"/>
  <Override PartName="/xl/drawings/drawing41.xml" ContentType="application/vnd.openxmlformats-officedocument.drawing+xml"/>
  <Override PartName="/xl/drawings/drawing12.xml" ContentType="application/vnd.openxmlformats-officedocument.drawing+xml"/>
  <Override PartName="/xl/charts/chart26.xml" ContentType="application/vnd.openxmlformats-officedocument.drawingml.chart+xml"/>
  <Override PartName="/xl/drawings/drawing30.xml" ContentType="application/vnd.openxmlformats-officedocument.drawing+xml"/>
  <Override PartName="/xl/charts/chart44.xml" ContentType="application/vnd.openxmlformats-officedocument.drawingml.chart+xml"/>
  <Override PartName="/xl/chartsheets/sheet3.xml" ContentType="application/vnd.openxmlformats-officedocument.spreadsheetml.chartsheet+xml"/>
  <Override PartName="/xl/charts/chart15.xml" ContentType="application/vnd.openxmlformats-officedocument.drawingml.chart+xml"/>
  <Override PartName="/xl/charts/chart33.xml" ContentType="application/vnd.openxmlformats-officedocument.drawingml.chart+xml"/>
  <Override PartName="/xl/chartsheets/sheet28.xml" ContentType="application/vnd.openxmlformats-officedocument.spreadsheetml.chartsheet+xml"/>
  <Override PartName="/xl/chartsheets/sheet39.xml" ContentType="application/vnd.openxmlformats-officedocument.spreadsheetml.chart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40.xml" ContentType="application/vnd.openxmlformats-officedocument.drawingml.chart+xml"/>
  <Override PartName="/xl/chartsheets/sheet17.xml" ContentType="application/vnd.openxmlformats-officedocument.spreadsheetml.chartsheet+xml"/>
  <Override PartName="/xl/drawings/drawing6.xml" ContentType="application/vnd.openxmlformats-officedocument.drawing+xml"/>
  <Override PartName="/customXml/itemProps1.xml" ContentType="application/vnd.openxmlformats-officedocument.customXmlProperties+xml"/>
  <Override PartName="/xl/worksheets/sheet7.xml" ContentType="application/vnd.openxmlformats-officedocument.spreadsheetml.worksheet+xml"/>
  <Override PartName="/xl/chartsheets/sheet31.xml" ContentType="application/vnd.openxmlformats-officedocument.spreadsheetml.chartsheet+xml"/>
  <Override PartName="/xl/chartsheets/sheet42.xml" ContentType="application/vnd.openxmlformats-officedocument.spreadsheetml.chartsheet+xml"/>
  <Override PartName="/xl/drawings/drawing46.xml" ContentType="application/vnd.openxmlformats-officedocument.drawing+xml"/>
  <Override PartName="/xl/chartsheets/sheet20.xml" ContentType="application/vnd.openxmlformats-officedocument.spreadsheetml.chartsheet+xml"/>
  <Override PartName="/xl/comments4.xml" ContentType="application/vnd.openxmlformats-officedocument.spreadsheetml.comments+xml"/>
  <Override PartName="/xl/drawings/drawing35.xml" ContentType="application/vnd.openxmlformats-officedocument.drawing+xml"/>
  <Override PartName="/xl/chartsheets/sheet8.xml" ContentType="application/vnd.openxmlformats-officedocument.spreadsheetml.chartsheet+xml"/>
  <Override PartName="/xl/drawings/drawing13.xml" ContentType="application/vnd.openxmlformats-officedocument.drawing+xml"/>
  <Override PartName="/xl/drawings/drawing24.xml" ContentType="application/vnd.openxmlformats-officedocument.drawing+xml"/>
  <Override PartName="/docProps/custom.xml" ContentType="application/vnd.openxmlformats-officedocument.custom-properties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charts/chart12.xml" ContentType="application/vnd.openxmlformats-officedocument.drawingml.chart+xml"/>
  <Override PartName="/xl/chartsheets/sheet36.xml" ContentType="application/vnd.openxmlformats-officedocument.spreadsheetml.chartsheet+xml"/>
  <Default Extension="bin" ContentType="application/vnd.openxmlformats-officedocument.spreadsheetml.printerSettings"/>
  <Override PartName="/xl/chartsheets/sheet25.xml" ContentType="application/vnd.openxmlformats-officedocument.spreadsheetml.chartsheet+xml"/>
  <Override PartName="/xl/comments9.xml" ContentType="application/vnd.openxmlformats-officedocument.spreadsheetml.comments+xml"/>
  <Override PartName="/xl/charts/chart5.xml" ContentType="application/vnd.openxmlformats-officedocument.drawingml.chart+xml"/>
  <Override PartName="/xl/drawings/drawing29.xml" ContentType="application/vnd.openxmlformats-officedocument.drawing+xml"/>
  <Override PartName="/xl/chartsheets/sheet14.xml" ContentType="application/vnd.openxmlformats-officedocument.spreadsheetml.chartsheet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xl/drawings/drawing43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7100" windowHeight="10110" tabRatio="887" activeTab="3"/>
  </bookViews>
  <sheets>
    <sheet name="Grafiek5" sheetId="45" r:id="rId1"/>
    <sheet name="Grafiek5 (2)" sheetId="46" r:id="rId2"/>
    <sheet name="wrap up data" sheetId="35" r:id="rId3"/>
    <sheet name="injectoren" sheetId="3" r:id="rId4"/>
    <sheet name="opgemengd gw tbv injectie" sheetId="6" r:id="rId5"/>
    <sheet name="pb 3001" sheetId="1" r:id="rId6"/>
    <sheet name="pb 3002" sheetId="2" r:id="rId7"/>
    <sheet name="pb 3003" sheetId="4" r:id="rId8"/>
    <sheet name="pb 3004" sheetId="5" r:id="rId9"/>
    <sheet name="pb 3005" sheetId="7" r:id="rId10"/>
    <sheet name="pb 3006" sheetId="10" r:id="rId11"/>
    <sheet name="pb 3007" sheetId="9" r:id="rId12"/>
    <sheet name="pb 3008" sheetId="8" r:id="rId13"/>
    <sheet name="3008 Zn" sheetId="33" r:id="rId14"/>
    <sheet name="3008 Cd" sheetId="34" r:id="rId15"/>
    <sheet name="3000 pH en EC" sheetId="11" r:id="rId16"/>
    <sheet name="3010 pH en EC" sheetId="12" r:id="rId17"/>
    <sheet name="3010 DOC" sheetId="32" r:id="rId18"/>
    <sheet name="3001 pH en EC" sheetId="13" r:id="rId19"/>
    <sheet name="3002 pH en EC" sheetId="14" r:id="rId20"/>
    <sheet name="3003 pH en EC" sheetId="15" r:id="rId21"/>
    <sheet name="3004 pH en EC" sheetId="16" r:id="rId22"/>
    <sheet name="3005 pH en EC" sheetId="17" r:id="rId23"/>
    <sheet name="3006 pH en EC" sheetId="18" r:id="rId24"/>
    <sheet name="3007 pH en EC" sheetId="21" r:id="rId25"/>
    <sheet name="3008 pH en EC" sheetId="20" r:id="rId26"/>
    <sheet name="3000 Cd Fe Zn S" sheetId="22" r:id="rId27"/>
    <sheet name="3001 Cd Fe Zn S (1)" sheetId="47" r:id="rId28"/>
    <sheet name="3001 Cd Fe Zn S (2)" sheetId="48" r:id="rId29"/>
    <sheet name="3001 Cd Fe Zn S (3)" sheetId="49" r:id="rId30"/>
    <sheet name="3002 Cd Fe Zn S (1)" sheetId="50" r:id="rId31"/>
    <sheet name="3002 Cd Fe Zn S (2)" sheetId="51" r:id="rId32"/>
    <sheet name="3002 Cd Fe Zn S (3)" sheetId="52" r:id="rId33"/>
    <sheet name="3010 Cd Fe Zn S" sheetId="23" r:id="rId34"/>
    <sheet name="3001 Cd" sheetId="25" r:id="rId35"/>
    <sheet name="3002 Cd" sheetId="29" r:id="rId36"/>
    <sheet name="3001 Zn" sheetId="27" r:id="rId37"/>
    <sheet name="3002 Zn" sheetId="30" r:id="rId38"/>
    <sheet name="3003 Zn" sheetId="53" r:id="rId39"/>
    <sheet name="3004 Zn" sheetId="54" r:id="rId40"/>
    <sheet name="3005 Zn" sheetId="55" r:id="rId41"/>
    <sheet name="3006 Zn" sheetId="56" r:id="rId42"/>
    <sheet name="3007 Zn" sheetId="57" r:id="rId43"/>
    <sheet name="3001 Fe" sheetId="26" r:id="rId44"/>
    <sheet name="3002 Fe" sheetId="59" r:id="rId45"/>
    <sheet name="3003 Fe" sheetId="61" r:id="rId46"/>
    <sheet name="3004 Fe" sheetId="62" r:id="rId47"/>
    <sheet name="3005 Fe" sheetId="63" r:id="rId48"/>
    <sheet name="3006 Fe" sheetId="64" r:id="rId49"/>
    <sheet name="3007 Fe" sheetId="65" r:id="rId50"/>
    <sheet name="3001 S" sheetId="28" r:id="rId51"/>
    <sheet name="3002 S" sheetId="58" r:id="rId52"/>
    <sheet name="3003 S" sheetId="60" r:id="rId53"/>
    <sheet name="3004 S" sheetId="66" r:id="rId54"/>
    <sheet name="3005 S" sheetId="67" r:id="rId55"/>
    <sheet name="3006 S" sheetId="68" r:id="rId56"/>
    <sheet name="3007 S" sheetId="69" r:id="rId57"/>
  </sheets>
  <calcPr calcId="125725"/>
</workbook>
</file>

<file path=xl/calcChain.xml><?xml version="1.0" encoding="utf-8"?>
<calcChain xmlns="http://schemas.openxmlformats.org/spreadsheetml/2006/main">
  <c r="E32" i="1"/>
  <c r="D32"/>
  <c r="E28"/>
  <c r="B28"/>
  <c r="F6"/>
  <c r="B6"/>
  <c r="H30" i="3"/>
  <c r="G30"/>
  <c r="B30"/>
  <c r="H6"/>
  <c r="G6"/>
  <c r="E6"/>
  <c r="B6"/>
  <c r="K62" i="35"/>
  <c r="K63" s="1"/>
  <c r="H63"/>
  <c r="I62"/>
  <c r="M56"/>
  <c r="J56"/>
  <c r="H56"/>
  <c r="K55"/>
  <c r="I55"/>
  <c r="S67"/>
  <c r="T67"/>
  <c r="U67"/>
  <c r="V67"/>
  <c r="R67"/>
  <c r="S66"/>
  <c r="T66"/>
  <c r="U66"/>
  <c r="V66"/>
  <c r="R66"/>
  <c r="S46"/>
  <c r="S68"/>
  <c r="S57" s="1"/>
  <c r="S59" s="1"/>
  <c r="T68"/>
  <c r="T57"/>
  <c r="T59" s="1"/>
  <c r="U68"/>
  <c r="U57" s="1"/>
  <c r="U59" s="1"/>
  <c r="V68"/>
  <c r="V57"/>
  <c r="V59" s="1"/>
  <c r="R57"/>
  <c r="R59" s="1"/>
  <c r="S52"/>
  <c r="T52"/>
  <c r="U52"/>
  <c r="V52"/>
  <c r="R52"/>
  <c r="T70"/>
  <c r="V70"/>
  <c r="S63"/>
  <c r="S65"/>
  <c r="T63"/>
  <c r="T65"/>
  <c r="U63"/>
  <c r="U65"/>
  <c r="V63"/>
  <c r="V65"/>
  <c r="R63"/>
  <c r="R65"/>
  <c r="S45"/>
  <c r="T45"/>
  <c r="U45"/>
  <c r="V45"/>
  <c r="R45"/>
  <c r="S43"/>
  <c r="T43"/>
  <c r="U43"/>
  <c r="V43"/>
  <c r="R43"/>
  <c r="S48"/>
  <c r="T48"/>
  <c r="U48"/>
  <c r="V48"/>
  <c r="R48"/>
  <c r="U30"/>
  <c r="S35"/>
  <c r="T35"/>
  <c r="U35"/>
  <c r="V35"/>
  <c r="R35"/>
  <c r="S33"/>
  <c r="T33"/>
  <c r="U33"/>
  <c r="V33"/>
  <c r="R33"/>
  <c r="E9" i="3"/>
  <c r="J63" i="35" l="1"/>
  <c r="M63"/>
  <c r="U70"/>
  <c r="S70"/>
</calcChain>
</file>

<file path=xl/comments1.xml><?xml version="1.0" encoding="utf-8"?>
<comments xmlns="http://schemas.openxmlformats.org/spreadsheetml/2006/main">
  <authors>
    <author>ork</author>
  </authors>
  <commentList>
    <comment ref="E5" authorId="0">
      <text>
        <r>
          <rPr>
            <b/>
            <sz val="8"/>
            <color indexed="81"/>
            <rFont val="Tahoma"/>
          </rPr>
          <t xml:space="preserve">ork: </t>
        </r>
        <r>
          <rPr>
            <sz val="8"/>
            <color indexed="81"/>
            <rFont val="Tahoma"/>
          </rPr>
          <t>&lt;1,0</t>
        </r>
      </text>
    </comment>
    <comment ref="H5" authorId="0">
      <text>
        <r>
          <rPr>
            <b/>
            <sz val="8"/>
            <color indexed="81"/>
            <rFont val="Tahoma"/>
          </rPr>
          <t xml:space="preserve">ork: </t>
        </r>
        <r>
          <rPr>
            <sz val="8"/>
            <color indexed="81"/>
            <rFont val="Tahoma"/>
          </rPr>
          <t>&lt;0,10</t>
        </r>
      </text>
    </comment>
    <comment ref="I5" authorId="0">
      <text>
        <r>
          <rPr>
            <b/>
            <sz val="8"/>
            <color indexed="81"/>
            <rFont val="Tahoma"/>
          </rPr>
          <t xml:space="preserve">ork: </t>
        </r>
        <r>
          <rPr>
            <sz val="8"/>
            <color indexed="81"/>
            <rFont val="Tahoma"/>
          </rPr>
          <t>&lt;0,10</t>
        </r>
      </text>
    </comment>
    <comment ref="B6" authorId="0">
      <text>
        <r>
          <rPr>
            <b/>
            <sz val="8"/>
            <color indexed="81"/>
            <rFont val="Tahoma"/>
          </rPr>
          <t xml:space="preserve">ork: </t>
        </r>
        <r>
          <rPr>
            <sz val="8"/>
            <color indexed="81"/>
            <rFont val="Tahoma"/>
          </rPr>
          <t>&lt;20</t>
        </r>
      </text>
    </comment>
    <comment ref="I7" authorId="0">
      <text>
        <r>
          <rPr>
            <b/>
            <sz val="8"/>
            <color indexed="81"/>
            <rFont val="Tahoma"/>
          </rPr>
          <t>ork:</t>
        </r>
        <r>
          <rPr>
            <sz val="8"/>
            <color indexed="81"/>
            <rFont val="Tahoma"/>
          </rPr>
          <t xml:space="preserve">
&lt;2,0</t>
        </r>
      </text>
    </comment>
    <comment ref="G29" authorId="0">
      <text>
        <r>
          <rPr>
            <b/>
            <sz val="8"/>
            <color indexed="81"/>
            <rFont val="Tahoma"/>
          </rPr>
          <t xml:space="preserve">ork: </t>
        </r>
        <r>
          <rPr>
            <sz val="8"/>
            <color indexed="81"/>
            <rFont val="Tahoma"/>
          </rPr>
          <t>&lt;1,0</t>
        </r>
      </text>
    </comment>
    <comment ref="I29" authorId="0">
      <text>
        <r>
          <rPr>
            <b/>
            <sz val="8"/>
            <color indexed="81"/>
            <rFont val="Tahoma"/>
          </rPr>
          <t>ork:</t>
        </r>
        <r>
          <rPr>
            <sz val="8"/>
            <color indexed="81"/>
            <rFont val="Tahoma"/>
          </rPr>
          <t xml:space="preserve">
&lt;1,1
</t>
        </r>
      </text>
    </comment>
    <comment ref="B30" authorId="0">
      <text>
        <r>
          <rPr>
            <b/>
            <sz val="8"/>
            <color indexed="81"/>
            <rFont val="Tahoma"/>
          </rPr>
          <t xml:space="preserve">ork: </t>
        </r>
        <r>
          <rPr>
            <sz val="8"/>
            <color indexed="81"/>
            <rFont val="Tahoma"/>
          </rPr>
          <t>&lt;20</t>
        </r>
      </text>
    </comment>
  </commentList>
</comments>
</file>

<file path=xl/comments2.xml><?xml version="1.0" encoding="utf-8"?>
<comments xmlns="http://schemas.openxmlformats.org/spreadsheetml/2006/main">
  <authors>
    <author>ork</author>
  </authors>
  <commentList>
    <comment ref="F5" authorId="0">
      <text>
        <r>
          <rPr>
            <b/>
            <sz val="8"/>
            <color indexed="81"/>
            <rFont val="Tahoma"/>
          </rPr>
          <t xml:space="preserve">ork: </t>
        </r>
        <r>
          <rPr>
            <sz val="8"/>
            <color indexed="81"/>
            <rFont val="Tahoma"/>
          </rPr>
          <t>&lt;0,10</t>
        </r>
      </text>
    </comment>
    <comment ref="G5" authorId="0">
      <text>
        <r>
          <rPr>
            <b/>
            <sz val="8"/>
            <color indexed="81"/>
            <rFont val="Tahoma"/>
          </rPr>
          <t xml:space="preserve">ork: </t>
        </r>
        <r>
          <rPr>
            <sz val="8"/>
            <color indexed="81"/>
            <rFont val="Tahoma"/>
          </rPr>
          <t>&lt;0,10</t>
        </r>
      </text>
    </comment>
    <comment ref="F27" authorId="0">
      <text>
        <r>
          <rPr>
            <b/>
            <sz val="8"/>
            <color indexed="81"/>
            <rFont val="Tahoma"/>
          </rPr>
          <t xml:space="preserve">ork: </t>
        </r>
        <r>
          <rPr>
            <sz val="8"/>
            <color indexed="81"/>
            <rFont val="Tahoma"/>
          </rPr>
          <t>&lt;0,10</t>
        </r>
      </text>
    </comment>
    <comment ref="G27" authorId="0">
      <text>
        <r>
          <rPr>
            <b/>
            <sz val="8"/>
            <color indexed="81"/>
            <rFont val="Tahoma"/>
          </rPr>
          <t xml:space="preserve">ork: </t>
        </r>
        <r>
          <rPr>
            <sz val="8"/>
            <color indexed="81"/>
            <rFont val="Tahoma"/>
          </rPr>
          <t>&lt;0,10</t>
        </r>
      </text>
    </comment>
    <comment ref="G29" authorId="0">
      <text>
        <r>
          <rPr>
            <b/>
            <sz val="8"/>
            <color indexed="81"/>
            <rFont val="Tahoma"/>
          </rPr>
          <t xml:space="preserve">ork: </t>
        </r>
        <r>
          <rPr>
            <sz val="8"/>
            <color indexed="81"/>
            <rFont val="Tahoma"/>
          </rPr>
          <t>&lt;2,0</t>
        </r>
      </text>
    </comment>
    <comment ref="B49" authorId="0">
      <text>
        <r>
          <rPr>
            <b/>
            <sz val="8"/>
            <color indexed="81"/>
            <rFont val="Tahoma"/>
          </rPr>
          <t xml:space="preserve">ork: </t>
        </r>
        <r>
          <rPr>
            <sz val="8"/>
            <color indexed="81"/>
            <rFont val="Tahoma"/>
          </rPr>
          <t>&lt;0,10</t>
        </r>
      </text>
    </comment>
    <comment ref="E49" authorId="0">
      <text>
        <r>
          <rPr>
            <b/>
            <sz val="8"/>
            <color indexed="81"/>
            <rFont val="Tahoma"/>
          </rPr>
          <t xml:space="preserve">ork: </t>
        </r>
        <r>
          <rPr>
            <sz val="8"/>
            <color indexed="81"/>
            <rFont val="Tahoma"/>
          </rPr>
          <t>&lt;0,10</t>
        </r>
      </text>
    </comment>
    <comment ref="F49" authorId="0">
      <text>
        <r>
          <rPr>
            <b/>
            <sz val="8"/>
            <color indexed="81"/>
            <rFont val="Tahoma"/>
          </rPr>
          <t xml:space="preserve">ork: </t>
        </r>
        <r>
          <rPr>
            <sz val="8"/>
            <color indexed="81"/>
            <rFont val="Tahoma"/>
          </rPr>
          <t>&lt;0,10</t>
        </r>
      </text>
    </comment>
    <comment ref="G49" authorId="0">
      <text>
        <r>
          <rPr>
            <b/>
            <sz val="8"/>
            <color indexed="81"/>
            <rFont val="Tahoma"/>
          </rPr>
          <t xml:space="preserve">ork: </t>
        </r>
        <r>
          <rPr>
            <sz val="8"/>
            <color indexed="81"/>
            <rFont val="Tahoma"/>
          </rPr>
          <t>&lt;0,10</t>
        </r>
      </text>
    </comment>
    <comment ref="F51" authorId="0">
      <text>
        <r>
          <rPr>
            <b/>
            <sz val="8"/>
            <color indexed="81"/>
            <rFont val="Tahoma"/>
          </rPr>
          <t xml:space="preserve">ork: </t>
        </r>
        <r>
          <rPr>
            <sz val="8"/>
            <color indexed="81"/>
            <rFont val="Tahoma"/>
          </rPr>
          <t>&lt;2,0</t>
        </r>
      </text>
    </comment>
    <comment ref="G51" authorId="0">
      <text>
        <r>
          <rPr>
            <b/>
            <sz val="8"/>
            <color indexed="81"/>
            <rFont val="Tahoma"/>
          </rPr>
          <t xml:space="preserve">ork: </t>
        </r>
        <r>
          <rPr>
            <sz val="8"/>
            <color indexed="81"/>
            <rFont val="Tahoma"/>
          </rPr>
          <t>&lt;2,0</t>
        </r>
      </text>
    </comment>
  </commentList>
</comments>
</file>

<file path=xl/comments3.xml><?xml version="1.0" encoding="utf-8"?>
<comments xmlns="http://schemas.openxmlformats.org/spreadsheetml/2006/main">
  <authors>
    <author>ork</author>
  </authors>
  <commentList>
    <comment ref="G6" authorId="0">
      <text>
        <r>
          <rPr>
            <b/>
            <sz val="8"/>
            <color indexed="81"/>
            <rFont val="Tahoma"/>
          </rPr>
          <t>ork:</t>
        </r>
        <r>
          <rPr>
            <sz val="8"/>
            <color indexed="81"/>
            <rFont val="Tahoma"/>
          </rPr>
          <t xml:space="preserve">
&lt;20 µg/l</t>
        </r>
      </text>
    </comment>
    <comment ref="E28" authorId="0">
      <text>
        <r>
          <rPr>
            <b/>
            <sz val="8"/>
            <color indexed="81"/>
            <rFont val="Tahoma"/>
          </rPr>
          <t xml:space="preserve">ork: </t>
        </r>
        <r>
          <rPr>
            <sz val="8"/>
            <color indexed="81"/>
            <rFont val="Tahoma"/>
          </rPr>
          <t>&lt;0,10</t>
        </r>
      </text>
    </comment>
    <comment ref="E51" authorId="0">
      <text>
        <r>
          <rPr>
            <b/>
            <sz val="8"/>
            <color indexed="81"/>
            <rFont val="Tahoma"/>
          </rPr>
          <t xml:space="preserve">ork: </t>
        </r>
        <r>
          <rPr>
            <sz val="8"/>
            <color indexed="81"/>
            <rFont val="Tahoma"/>
          </rPr>
          <t>&lt;1,3</t>
        </r>
      </text>
    </comment>
    <comment ref="F51" authorId="0">
      <text>
        <r>
          <rPr>
            <b/>
            <sz val="8"/>
            <color indexed="81"/>
            <rFont val="Tahoma"/>
          </rPr>
          <t xml:space="preserve">ork: </t>
        </r>
        <r>
          <rPr>
            <sz val="8"/>
            <color indexed="81"/>
            <rFont val="Tahoma"/>
          </rPr>
          <t>&lt;0,10</t>
        </r>
      </text>
    </comment>
    <comment ref="G51" authorId="0">
      <text>
        <r>
          <rPr>
            <b/>
            <sz val="8"/>
            <color indexed="81"/>
            <rFont val="Tahoma"/>
          </rPr>
          <t xml:space="preserve">ork: </t>
        </r>
        <r>
          <rPr>
            <sz val="8"/>
            <color indexed="81"/>
            <rFont val="Tahoma"/>
          </rPr>
          <t>&lt;0,10</t>
        </r>
      </text>
    </comment>
    <comment ref="G53" authorId="0">
      <text>
        <r>
          <rPr>
            <b/>
            <sz val="8"/>
            <color indexed="81"/>
            <rFont val="Tahoma"/>
          </rPr>
          <t>ork:</t>
        </r>
        <r>
          <rPr>
            <sz val="8"/>
            <color indexed="81"/>
            <rFont val="Tahoma"/>
          </rPr>
          <t xml:space="preserve">
&lt;2,0</t>
        </r>
      </text>
    </comment>
  </commentList>
</comments>
</file>

<file path=xl/comments4.xml><?xml version="1.0" encoding="utf-8"?>
<comments xmlns="http://schemas.openxmlformats.org/spreadsheetml/2006/main">
  <authors>
    <author>ork</author>
  </authors>
  <commentList>
    <comment ref="E5" authorId="0">
      <text>
        <r>
          <rPr>
            <b/>
            <sz val="8"/>
            <color indexed="81"/>
            <rFont val="Tahoma"/>
          </rPr>
          <t xml:space="preserve">ork: </t>
        </r>
        <r>
          <rPr>
            <sz val="8"/>
            <color indexed="81"/>
            <rFont val="Tahoma"/>
          </rPr>
          <t>&lt;0,10</t>
        </r>
      </text>
    </comment>
    <comment ref="G5" authorId="0">
      <text>
        <r>
          <rPr>
            <b/>
            <sz val="8"/>
            <color indexed="81"/>
            <rFont val="Tahoma"/>
          </rPr>
          <t xml:space="preserve">ork: </t>
        </r>
        <r>
          <rPr>
            <sz val="8"/>
            <color indexed="81"/>
            <rFont val="Tahoma"/>
          </rPr>
          <t>&lt;0,10</t>
        </r>
      </text>
    </comment>
    <comment ref="B6" authorId="0">
      <text>
        <r>
          <rPr>
            <b/>
            <sz val="8"/>
            <color indexed="81"/>
            <rFont val="Tahoma"/>
          </rPr>
          <t xml:space="preserve">ork: </t>
        </r>
        <r>
          <rPr>
            <sz val="8"/>
            <color indexed="81"/>
            <rFont val="Tahoma"/>
          </rPr>
          <t>&lt;0,02 mg/l (&lt;20 µg/l)</t>
        </r>
      </text>
    </comment>
    <comment ref="E78" authorId="0">
      <text>
        <r>
          <rPr>
            <b/>
            <sz val="8"/>
            <color indexed="81"/>
            <rFont val="Tahoma"/>
          </rPr>
          <t xml:space="preserve">ork: </t>
        </r>
        <r>
          <rPr>
            <sz val="8"/>
            <color indexed="81"/>
            <rFont val="Tahoma"/>
          </rPr>
          <t>&lt;0,10</t>
        </r>
      </text>
    </comment>
    <comment ref="F78" authorId="0">
      <text>
        <r>
          <rPr>
            <b/>
            <sz val="8"/>
            <color indexed="81"/>
            <rFont val="Tahoma"/>
          </rPr>
          <t xml:space="preserve">ork: </t>
        </r>
        <r>
          <rPr>
            <sz val="8"/>
            <color indexed="81"/>
            <rFont val="Tahoma"/>
          </rPr>
          <t>&lt;0,10</t>
        </r>
      </text>
    </comment>
    <comment ref="G78" authorId="0">
      <text>
        <r>
          <rPr>
            <b/>
            <sz val="8"/>
            <color indexed="81"/>
            <rFont val="Tahoma"/>
          </rPr>
          <t xml:space="preserve">ork: </t>
        </r>
        <r>
          <rPr>
            <sz val="8"/>
            <color indexed="81"/>
            <rFont val="Tahoma"/>
          </rPr>
          <t>&lt;0,10</t>
        </r>
      </text>
    </comment>
    <comment ref="F80" authorId="0">
      <text>
        <r>
          <rPr>
            <b/>
            <sz val="8"/>
            <color indexed="81"/>
            <rFont val="Tahoma"/>
          </rPr>
          <t xml:space="preserve">ork: </t>
        </r>
        <r>
          <rPr>
            <sz val="8"/>
            <color indexed="81"/>
            <rFont val="Tahoma"/>
          </rPr>
          <t>&lt;2,0</t>
        </r>
      </text>
    </comment>
    <comment ref="G80" authorId="0">
      <text>
        <r>
          <rPr>
            <b/>
            <sz val="8"/>
            <color indexed="81"/>
            <rFont val="Tahoma"/>
          </rPr>
          <t xml:space="preserve">ork: </t>
        </r>
        <r>
          <rPr>
            <sz val="8"/>
            <color indexed="81"/>
            <rFont val="Tahoma"/>
          </rPr>
          <t>&lt;2,0</t>
        </r>
      </text>
    </comment>
  </commentList>
</comments>
</file>

<file path=xl/comments5.xml><?xml version="1.0" encoding="utf-8"?>
<comments xmlns="http://schemas.openxmlformats.org/spreadsheetml/2006/main">
  <authors>
    <author>ork</author>
  </authors>
  <commentList>
    <comment ref="E28" authorId="0">
      <text>
        <r>
          <rPr>
            <b/>
            <sz val="8"/>
            <color indexed="81"/>
            <rFont val="Tahoma"/>
          </rPr>
          <t xml:space="preserve">ork: </t>
        </r>
        <r>
          <rPr>
            <sz val="8"/>
            <color indexed="81"/>
            <rFont val="Tahoma"/>
          </rPr>
          <t>&lt;0,10</t>
        </r>
      </text>
    </comment>
    <comment ref="F28" authorId="0">
      <text>
        <r>
          <rPr>
            <b/>
            <sz val="8"/>
            <color indexed="81"/>
            <rFont val="Tahoma"/>
          </rPr>
          <t xml:space="preserve">ork: </t>
        </r>
        <r>
          <rPr>
            <sz val="8"/>
            <color indexed="81"/>
            <rFont val="Tahoma"/>
          </rPr>
          <t>&lt;0,10</t>
        </r>
      </text>
    </comment>
    <comment ref="G28" authorId="0">
      <text>
        <r>
          <rPr>
            <b/>
            <sz val="8"/>
            <color indexed="81"/>
            <rFont val="Tahoma"/>
          </rPr>
          <t xml:space="preserve">ork: </t>
        </r>
        <r>
          <rPr>
            <sz val="8"/>
            <color indexed="81"/>
            <rFont val="Tahoma"/>
          </rPr>
          <t>&lt;0,10</t>
        </r>
      </text>
    </comment>
  </commentList>
</comments>
</file>

<file path=xl/comments6.xml><?xml version="1.0" encoding="utf-8"?>
<comments xmlns="http://schemas.openxmlformats.org/spreadsheetml/2006/main">
  <authors>
    <author>ork</author>
  </authors>
  <commentList>
    <comment ref="E5" authorId="0">
      <text>
        <r>
          <rPr>
            <b/>
            <sz val="8"/>
            <color indexed="81"/>
            <rFont val="Tahoma"/>
          </rPr>
          <t xml:space="preserve">ork: </t>
        </r>
        <r>
          <rPr>
            <sz val="8"/>
            <color indexed="81"/>
            <rFont val="Tahoma"/>
          </rPr>
          <t>&lt;0,10</t>
        </r>
      </text>
    </comment>
    <comment ref="F5" authorId="0">
      <text>
        <r>
          <rPr>
            <b/>
            <sz val="8"/>
            <color indexed="81"/>
            <rFont val="Tahoma"/>
          </rPr>
          <t xml:space="preserve">ork: </t>
        </r>
        <r>
          <rPr>
            <sz val="8"/>
            <color indexed="81"/>
            <rFont val="Tahoma"/>
          </rPr>
          <t>&lt;0,10</t>
        </r>
      </text>
    </comment>
    <comment ref="G5" authorId="0">
      <text>
        <r>
          <rPr>
            <b/>
            <sz val="8"/>
            <color indexed="81"/>
            <rFont val="Tahoma"/>
          </rPr>
          <t xml:space="preserve">ork: </t>
        </r>
        <r>
          <rPr>
            <sz val="8"/>
            <color indexed="81"/>
            <rFont val="Tahoma"/>
          </rPr>
          <t>&lt;0,10</t>
        </r>
      </text>
    </comment>
    <comment ref="F9" authorId="0">
      <text>
        <r>
          <rPr>
            <b/>
            <sz val="8"/>
            <color indexed="81"/>
            <rFont val="Tahoma"/>
          </rPr>
          <t xml:space="preserve">ork: </t>
        </r>
        <r>
          <rPr>
            <sz val="8"/>
            <color indexed="81"/>
            <rFont val="Tahoma"/>
          </rPr>
          <t>&lt;0,10</t>
        </r>
      </text>
    </comment>
    <comment ref="E29" authorId="0">
      <text>
        <r>
          <rPr>
            <b/>
            <sz val="8"/>
            <color indexed="81"/>
            <rFont val="Tahoma"/>
          </rPr>
          <t xml:space="preserve">ork: </t>
        </r>
        <r>
          <rPr>
            <sz val="8"/>
            <color indexed="81"/>
            <rFont val="Tahoma"/>
          </rPr>
          <t>&lt;0,10</t>
        </r>
      </text>
    </comment>
    <comment ref="F29" authorId="0">
      <text>
        <r>
          <rPr>
            <b/>
            <sz val="8"/>
            <color indexed="81"/>
            <rFont val="Tahoma"/>
          </rPr>
          <t xml:space="preserve">ork: </t>
        </r>
        <r>
          <rPr>
            <sz val="8"/>
            <color indexed="81"/>
            <rFont val="Tahoma"/>
          </rPr>
          <t>&lt;0,10</t>
        </r>
      </text>
    </comment>
    <comment ref="G29" authorId="0">
      <text>
        <r>
          <rPr>
            <b/>
            <sz val="8"/>
            <color indexed="81"/>
            <rFont val="Tahoma"/>
          </rPr>
          <t xml:space="preserve">ork: </t>
        </r>
        <r>
          <rPr>
            <sz val="8"/>
            <color indexed="81"/>
            <rFont val="Tahoma"/>
          </rPr>
          <t>&lt;0,10</t>
        </r>
      </text>
    </comment>
    <comment ref="G31" authorId="0">
      <text>
        <r>
          <rPr>
            <b/>
            <sz val="8"/>
            <color indexed="81"/>
            <rFont val="Tahoma"/>
          </rPr>
          <t>ork:</t>
        </r>
        <r>
          <rPr>
            <sz val="8"/>
            <color indexed="81"/>
            <rFont val="Tahoma"/>
          </rPr>
          <t xml:space="preserve">
&lt;2,0</t>
        </r>
      </text>
    </comment>
  </commentList>
</comments>
</file>

<file path=xl/comments7.xml><?xml version="1.0" encoding="utf-8"?>
<comments xmlns="http://schemas.openxmlformats.org/spreadsheetml/2006/main">
  <authors>
    <author>ork</author>
  </authors>
  <commentList>
    <comment ref="E29" authorId="0">
      <text>
        <r>
          <rPr>
            <b/>
            <sz val="8"/>
            <color indexed="81"/>
            <rFont val="Tahoma"/>
          </rPr>
          <t xml:space="preserve">ork: </t>
        </r>
        <r>
          <rPr>
            <sz val="8"/>
            <color indexed="81"/>
            <rFont val="Tahoma"/>
          </rPr>
          <t>&lt;0,10</t>
        </r>
      </text>
    </comment>
    <comment ref="F29" authorId="0">
      <text>
        <r>
          <rPr>
            <b/>
            <sz val="8"/>
            <color indexed="81"/>
            <rFont val="Tahoma"/>
          </rPr>
          <t xml:space="preserve">ork: </t>
        </r>
        <r>
          <rPr>
            <sz val="8"/>
            <color indexed="81"/>
            <rFont val="Tahoma"/>
          </rPr>
          <t>&lt;0,10</t>
        </r>
      </text>
    </comment>
    <comment ref="G29" authorId="0">
      <text>
        <r>
          <rPr>
            <b/>
            <sz val="8"/>
            <color indexed="81"/>
            <rFont val="Tahoma"/>
          </rPr>
          <t xml:space="preserve">ork: </t>
        </r>
        <r>
          <rPr>
            <sz val="8"/>
            <color indexed="81"/>
            <rFont val="Tahoma"/>
          </rPr>
          <t>&lt;0,10</t>
        </r>
      </text>
    </comment>
    <comment ref="E55" authorId="0">
      <text>
        <r>
          <rPr>
            <b/>
            <sz val="8"/>
            <color indexed="81"/>
            <rFont val="Tahoma"/>
          </rPr>
          <t xml:space="preserve">ork: </t>
        </r>
        <r>
          <rPr>
            <sz val="8"/>
            <color indexed="81"/>
            <rFont val="Tahoma"/>
          </rPr>
          <t>&lt;0,10</t>
        </r>
      </text>
    </comment>
    <comment ref="F55" authorId="0">
      <text>
        <r>
          <rPr>
            <b/>
            <sz val="8"/>
            <color indexed="81"/>
            <rFont val="Tahoma"/>
          </rPr>
          <t xml:space="preserve">ork: </t>
        </r>
        <r>
          <rPr>
            <sz val="8"/>
            <color indexed="81"/>
            <rFont val="Tahoma"/>
          </rPr>
          <t>&lt;0,10</t>
        </r>
      </text>
    </comment>
    <comment ref="G55" authorId="0">
      <text>
        <r>
          <rPr>
            <b/>
            <sz val="8"/>
            <color indexed="81"/>
            <rFont val="Tahoma"/>
          </rPr>
          <t xml:space="preserve">ork: </t>
        </r>
        <r>
          <rPr>
            <sz val="8"/>
            <color indexed="81"/>
            <rFont val="Tahoma"/>
          </rPr>
          <t>&lt;0,10</t>
        </r>
      </text>
    </comment>
    <comment ref="F61" authorId="0">
      <text>
        <r>
          <rPr>
            <b/>
            <sz val="8"/>
            <color indexed="81"/>
            <rFont val="Tahoma"/>
          </rPr>
          <t xml:space="preserve">ork: </t>
        </r>
        <r>
          <rPr>
            <sz val="8"/>
            <color indexed="81"/>
            <rFont val="Tahoma"/>
          </rPr>
          <t>&lt;0,10</t>
        </r>
      </text>
    </comment>
  </commentList>
</comments>
</file>

<file path=xl/comments8.xml><?xml version="1.0" encoding="utf-8"?>
<comments xmlns="http://schemas.openxmlformats.org/spreadsheetml/2006/main">
  <authors>
    <author>ork</author>
  </authors>
  <commentList>
    <comment ref="E8" authorId="0">
      <text>
        <r>
          <rPr>
            <b/>
            <sz val="8"/>
            <color indexed="81"/>
            <rFont val="Tahoma"/>
          </rPr>
          <t xml:space="preserve">ork: </t>
        </r>
        <r>
          <rPr>
            <sz val="8"/>
            <color indexed="81"/>
            <rFont val="Tahoma"/>
          </rPr>
          <t>&lt;0,10</t>
        </r>
      </text>
    </comment>
    <comment ref="F8" authorId="0">
      <text>
        <r>
          <rPr>
            <b/>
            <sz val="8"/>
            <color indexed="81"/>
            <rFont val="Tahoma"/>
          </rPr>
          <t xml:space="preserve">ork: </t>
        </r>
        <r>
          <rPr>
            <sz val="8"/>
            <color indexed="81"/>
            <rFont val="Tahoma"/>
          </rPr>
          <t>&lt;0,10</t>
        </r>
      </text>
    </comment>
    <comment ref="G8" authorId="0">
      <text>
        <r>
          <rPr>
            <b/>
            <sz val="8"/>
            <color indexed="81"/>
            <rFont val="Tahoma"/>
          </rPr>
          <t xml:space="preserve">ork: </t>
        </r>
        <r>
          <rPr>
            <sz val="8"/>
            <color indexed="81"/>
            <rFont val="Tahoma"/>
          </rPr>
          <t>&lt;0,10</t>
        </r>
      </text>
    </comment>
  </commentList>
</comments>
</file>

<file path=xl/comments9.xml><?xml version="1.0" encoding="utf-8"?>
<comments xmlns="http://schemas.openxmlformats.org/spreadsheetml/2006/main">
  <authors>
    <author>ork</author>
  </authors>
  <commentList>
    <comment ref="B6" authorId="0">
      <text>
        <r>
          <rPr>
            <b/>
            <sz val="8"/>
            <color indexed="81"/>
            <rFont val="Tahoma"/>
          </rPr>
          <t xml:space="preserve">ork: </t>
        </r>
        <r>
          <rPr>
            <sz val="8"/>
            <color indexed="81"/>
            <rFont val="Tahoma"/>
          </rPr>
          <t xml:space="preserve">&lt;20 µg/l
</t>
        </r>
      </text>
    </comment>
    <comment ref="E6" authorId="0">
      <text>
        <r>
          <rPr>
            <b/>
            <sz val="8"/>
            <color indexed="81"/>
            <rFont val="Tahoma"/>
          </rPr>
          <t xml:space="preserve">ork: </t>
        </r>
        <r>
          <rPr>
            <sz val="8"/>
            <color indexed="81"/>
            <rFont val="Tahoma"/>
          </rPr>
          <t xml:space="preserve">&lt;20 µg/l
</t>
        </r>
      </text>
    </comment>
    <comment ref="F6" authorId="0">
      <text>
        <r>
          <rPr>
            <b/>
            <sz val="8"/>
            <color indexed="81"/>
            <rFont val="Tahoma"/>
          </rPr>
          <t xml:space="preserve">ork: </t>
        </r>
        <r>
          <rPr>
            <sz val="8"/>
            <color indexed="81"/>
            <rFont val="Tahoma"/>
          </rPr>
          <t xml:space="preserve">&lt;20 µg/l
</t>
        </r>
      </text>
    </comment>
    <comment ref="G6" authorId="0">
      <text>
        <r>
          <rPr>
            <b/>
            <sz val="8"/>
            <color indexed="81"/>
            <rFont val="Tahoma"/>
          </rPr>
          <t xml:space="preserve">ork: </t>
        </r>
        <r>
          <rPr>
            <sz val="8"/>
            <color indexed="81"/>
            <rFont val="Tahoma"/>
          </rPr>
          <t xml:space="preserve">&lt;20 µg/l
</t>
        </r>
      </text>
    </comment>
    <comment ref="B28" authorId="0">
      <text>
        <r>
          <rPr>
            <b/>
            <sz val="8"/>
            <color indexed="81"/>
            <rFont val="Tahoma"/>
          </rPr>
          <t xml:space="preserve">ork: </t>
        </r>
        <r>
          <rPr>
            <sz val="8"/>
            <color indexed="81"/>
            <rFont val="Tahoma"/>
          </rPr>
          <t xml:space="preserve">&lt;20 µg/l
</t>
        </r>
      </text>
    </comment>
    <comment ref="F28" authorId="0">
      <text>
        <r>
          <rPr>
            <b/>
            <sz val="8"/>
            <color indexed="81"/>
            <rFont val="Tahoma"/>
          </rPr>
          <t xml:space="preserve">ork: </t>
        </r>
        <r>
          <rPr>
            <sz val="8"/>
            <color indexed="81"/>
            <rFont val="Tahoma"/>
          </rPr>
          <t xml:space="preserve">&lt;20 µg/l
</t>
        </r>
      </text>
    </comment>
    <comment ref="G28" authorId="0">
      <text>
        <r>
          <rPr>
            <b/>
            <sz val="8"/>
            <color indexed="81"/>
            <rFont val="Tahoma"/>
          </rPr>
          <t xml:space="preserve">ork: </t>
        </r>
        <r>
          <rPr>
            <sz val="8"/>
            <color indexed="81"/>
            <rFont val="Tahoma"/>
          </rPr>
          <t xml:space="preserve">&lt;20 µg/l
</t>
        </r>
      </text>
    </comment>
    <comment ref="B51" authorId="0">
      <text>
        <r>
          <rPr>
            <b/>
            <sz val="8"/>
            <color indexed="81"/>
            <rFont val="Tahoma"/>
          </rPr>
          <t xml:space="preserve">ork: </t>
        </r>
        <r>
          <rPr>
            <sz val="8"/>
            <color indexed="81"/>
            <rFont val="Tahoma"/>
          </rPr>
          <t>&lt;0,10</t>
        </r>
      </text>
    </comment>
    <comment ref="E51" authorId="0">
      <text>
        <r>
          <rPr>
            <b/>
            <sz val="8"/>
            <color indexed="81"/>
            <rFont val="Tahoma"/>
          </rPr>
          <t xml:space="preserve">ork: </t>
        </r>
        <r>
          <rPr>
            <sz val="8"/>
            <color indexed="81"/>
            <rFont val="Tahoma"/>
          </rPr>
          <t>&lt;0,10</t>
        </r>
      </text>
    </comment>
    <comment ref="F51" authorId="0">
      <text>
        <r>
          <rPr>
            <b/>
            <sz val="8"/>
            <color indexed="81"/>
            <rFont val="Tahoma"/>
          </rPr>
          <t xml:space="preserve">ork: </t>
        </r>
        <r>
          <rPr>
            <sz val="8"/>
            <color indexed="81"/>
            <rFont val="Tahoma"/>
          </rPr>
          <t>&lt;0,10</t>
        </r>
      </text>
    </comment>
    <comment ref="G51" authorId="0">
      <text>
        <r>
          <rPr>
            <b/>
            <sz val="8"/>
            <color indexed="81"/>
            <rFont val="Tahoma"/>
          </rPr>
          <t xml:space="preserve">ork: </t>
        </r>
        <r>
          <rPr>
            <sz val="8"/>
            <color indexed="81"/>
            <rFont val="Tahoma"/>
          </rPr>
          <t>&lt;0,60</t>
        </r>
      </text>
    </comment>
    <comment ref="B85" authorId="0">
      <text>
        <r>
          <rPr>
            <b/>
            <sz val="8"/>
            <color indexed="81"/>
            <rFont val="Tahoma"/>
          </rPr>
          <t xml:space="preserve">ork: </t>
        </r>
        <r>
          <rPr>
            <sz val="8"/>
            <color indexed="81"/>
            <rFont val="Tahoma"/>
          </rPr>
          <t>&lt;0,10</t>
        </r>
      </text>
    </comment>
    <comment ref="C85" authorId="0">
      <text>
        <r>
          <rPr>
            <b/>
            <sz val="8"/>
            <color indexed="81"/>
            <rFont val="Tahoma"/>
          </rPr>
          <t xml:space="preserve">ork: </t>
        </r>
        <r>
          <rPr>
            <sz val="8"/>
            <color indexed="81"/>
            <rFont val="Tahoma"/>
          </rPr>
          <t>&lt;0,10</t>
        </r>
      </text>
    </comment>
    <comment ref="D85" authorId="0">
      <text>
        <r>
          <rPr>
            <b/>
            <sz val="8"/>
            <color indexed="81"/>
            <rFont val="Tahoma"/>
          </rPr>
          <t xml:space="preserve">ork: </t>
        </r>
        <r>
          <rPr>
            <sz val="8"/>
            <color indexed="81"/>
            <rFont val="Tahoma"/>
          </rPr>
          <t>&lt;0,10</t>
        </r>
      </text>
    </comment>
  </commentList>
</comments>
</file>

<file path=xl/sharedStrings.xml><?xml version="1.0" encoding="utf-8"?>
<sst xmlns="http://schemas.openxmlformats.org/spreadsheetml/2006/main" count="647" uniqueCount="110">
  <si>
    <t>Peilbuis 3001</t>
  </si>
  <si>
    <t>Filter 1 (3-4 m -mv)</t>
  </si>
  <si>
    <t>Cadmium (Cd) µg/l</t>
  </si>
  <si>
    <t>IJzer (Fe) µg/l</t>
  </si>
  <si>
    <t>Zink (Zn) µg/l</t>
  </si>
  <si>
    <t>nulmeting juli 2008</t>
  </si>
  <si>
    <t>controle meting wk 30</t>
  </si>
  <si>
    <t>Filter 2 (6-7 m -mv)</t>
  </si>
  <si>
    <t>pH</t>
  </si>
  <si>
    <t>EC [µS/cm]</t>
  </si>
  <si>
    <t>Filter 3 (8-9 m -mv)</t>
  </si>
  <si>
    <t>&lt;0,10</t>
  </si>
  <si>
    <t>grondwaterstand (cm -mv)</t>
  </si>
  <si>
    <t>&lt;2,0</t>
  </si>
  <si>
    <t>&lt;5,0</t>
  </si>
  <si>
    <t>&lt;0,05</t>
  </si>
  <si>
    <t>&lt;6,0</t>
  </si>
  <si>
    <t>Injector 3000</t>
  </si>
  <si>
    <t>(2-6 m -mv)</t>
  </si>
  <si>
    <t>Temperatuur [gr C]</t>
  </si>
  <si>
    <t>Injector 3010</t>
  </si>
  <si>
    <t>Peilbuis 3002</t>
  </si>
  <si>
    <t>Filter 1 (2-3 m -mv)</t>
  </si>
  <si>
    <t>Filter 2 (4-5 m -mv)</t>
  </si>
  <si>
    <t>Filter 3 (6-7 m -mv)</t>
  </si>
  <si>
    <t>Peilbuis 3003</t>
  </si>
  <si>
    <t>Filter 2 (5-6 m -mv)</t>
  </si>
  <si>
    <t>Filter 3 (7-8 m -mv)</t>
  </si>
  <si>
    <t>Peilbuis 3004</t>
  </si>
  <si>
    <t>Filter 1 (4-5 m -mv)</t>
  </si>
  <si>
    <t>Peilbuis 3005</t>
  </si>
  <si>
    <t>Peilbuis 3006</t>
  </si>
  <si>
    <t>bijzonderheden</t>
  </si>
  <si>
    <t>foutief geplaatst; later geen water</t>
  </si>
  <si>
    <t>pb verstopt / vernield</t>
  </si>
  <si>
    <t>Peilbuis 3007</t>
  </si>
  <si>
    <t>Peilbuis 3008</t>
  </si>
  <si>
    <t>opgemengd gw 3000+3010</t>
  </si>
  <si>
    <t>zonder substraat</t>
  </si>
  <si>
    <t>met substraat</t>
  </si>
  <si>
    <t>Zwavel (totaal S) [µg/l]</t>
  </si>
  <si>
    <t>Monster 3020 - injectie 1 in 3010</t>
  </si>
  <si>
    <t>Injectieronde 2 in 3000</t>
  </si>
  <si>
    <t>Melasse gefiltreerd</t>
  </si>
  <si>
    <t>Melasse start injectie</t>
  </si>
  <si>
    <t>Melasse eind injectie</t>
  </si>
  <si>
    <t>&lt;1,0</t>
  </si>
  <si>
    <t>DOC (mg/l)</t>
  </si>
  <si>
    <t>BLANCO melasse oplossing</t>
  </si>
  <si>
    <t>controle meting wk 37</t>
  </si>
  <si>
    <t>is herplaatst</t>
  </si>
  <si>
    <t xml:space="preserve">Injectieronde 1wk 28 </t>
  </si>
  <si>
    <t>Injectieronde 2 wk 35</t>
  </si>
  <si>
    <t>datum</t>
  </si>
  <si>
    <t>Monitoringsronde 1</t>
  </si>
  <si>
    <t>Monitoringsronde 2</t>
  </si>
  <si>
    <t>Cadmium (Cd) (µg/l)</t>
  </si>
  <si>
    <t>Zink (Zn) (µg/l)</t>
  </si>
  <si>
    <t>SO4 (mg/l)</t>
  </si>
  <si>
    <t>EC (µS/cm)</t>
  </si>
  <si>
    <t>zuurstof (mg/l)</t>
  </si>
  <si>
    <t>Redox (mV)</t>
  </si>
  <si>
    <t>Temperatuur (gr C)</t>
  </si>
  <si>
    <t>S (mg/l)</t>
  </si>
  <si>
    <t>IJzer (Fe) (mg/l)</t>
  </si>
  <si>
    <t>Aluminium (Al) (µg/l)</t>
  </si>
  <si>
    <t>Bicarbonaat (mg/l)</t>
  </si>
  <si>
    <t>Calcium (Ca) (µg/l)</t>
  </si>
  <si>
    <t>Carbonaat (mg/l)</t>
  </si>
  <si>
    <t>Cobalt (Co) (µg/l)</t>
  </si>
  <si>
    <t>Kalium (K) (µg/l)</t>
  </si>
  <si>
    <t>Molybdeen (Mo) (µg/l)</t>
  </si>
  <si>
    <t>Natrium (Na) (µg/l)</t>
  </si>
  <si>
    <t>Nitraat-N (mg N/l)</t>
  </si>
  <si>
    <t>ortho-Fosfaat (mg P/l)</t>
  </si>
  <si>
    <t>Seleen (Se) (µg/l)</t>
  </si>
  <si>
    <t>Stikstof volgens Kjeldahl (mg N/l)</t>
  </si>
  <si>
    <t xml:space="preserve">Injectieronde 1 wk 28 </t>
  </si>
  <si>
    <t>filter 1</t>
  </si>
  <si>
    <t>filter 2</t>
  </si>
  <si>
    <t>filter 3</t>
  </si>
  <si>
    <t>Cd conc (ug/L)</t>
  </si>
  <si>
    <t>Zn conc (ug/L)</t>
  </si>
  <si>
    <t>3001-1</t>
  </si>
  <si>
    <t>3001-2</t>
  </si>
  <si>
    <t>3001-3</t>
  </si>
  <si>
    <t>3002-1</t>
  </si>
  <si>
    <t>3002-2</t>
  </si>
  <si>
    <t>3002-3</t>
  </si>
  <si>
    <t>3003-1</t>
  </si>
  <si>
    <t>3003-2</t>
  </si>
  <si>
    <t>3003-3</t>
  </si>
  <si>
    <t>3004-1</t>
  </si>
  <si>
    <t>3004-2</t>
  </si>
  <si>
    <t>3005-1</t>
  </si>
  <si>
    <t>3005-2</t>
  </si>
  <si>
    <t>3006-1</t>
  </si>
  <si>
    <t>3006-2</t>
  </si>
  <si>
    <t>3006-3</t>
  </si>
  <si>
    <t>3-4- m-mv</t>
  </si>
  <si>
    <t>4-5 m-mv</t>
  </si>
  <si>
    <t>5-6 m-mv</t>
  </si>
  <si>
    <t>3001/2</t>
  </si>
  <si>
    <t>6-7 m-mv</t>
  </si>
  <si>
    <t>Monitoringsronde 3</t>
  </si>
  <si>
    <t>IJzer (Fe) (µg/l)</t>
  </si>
  <si>
    <t>S (µg/l)</t>
  </si>
  <si>
    <t>Monitoringsronde 4</t>
  </si>
  <si>
    <t>carbonaat (mg/l)</t>
  </si>
  <si>
    <t>bicarbonaat (mg/l)</t>
  </si>
</sst>
</file>

<file path=xl/styles.xml><?xml version="1.0" encoding="utf-8"?>
<styleSheet xmlns="http://schemas.openxmlformats.org/spreadsheetml/2006/main">
  <numFmts count="1">
    <numFmt numFmtId="172" formatCode="0.0"/>
  </numFmts>
  <fonts count="106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20"/>
      <name val="Arial"/>
      <family val="2"/>
    </font>
    <font>
      <sz val="8"/>
      <name val="Arial"/>
    </font>
    <font>
      <b/>
      <i/>
      <sz val="10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8"/>
      <color indexed="81"/>
      <name val="Tahoma"/>
    </font>
    <font>
      <b/>
      <sz val="8"/>
      <color indexed="81"/>
      <name val="Tahoma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  <family val="2"/>
    </font>
    <font>
      <sz val="10"/>
      <name val="Arial"/>
    </font>
    <font>
      <sz val="10"/>
      <name val="Arial"/>
    </font>
    <font>
      <b/>
      <i/>
      <u/>
      <sz val="10"/>
      <name val="Arial"/>
      <family val="2"/>
    </font>
    <font>
      <sz val="10"/>
      <color indexed="10"/>
      <name val="Arial"/>
    </font>
    <font>
      <sz val="10"/>
      <color indexed="10"/>
      <name val="Arial"/>
      <family val="2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5" fillId="0" borderId="0" xfId="0" applyFont="1"/>
    <xf numFmtId="0" fontId="0" fillId="0" borderId="0" xfId="0" applyFill="1"/>
    <xf numFmtId="172" fontId="0" fillId="0" borderId="0" xfId="0" applyNumberFormat="1"/>
    <xf numFmtId="1" fontId="0" fillId="0" borderId="0" xfId="0" applyNumberFormat="1"/>
    <xf numFmtId="2" fontId="0" fillId="0" borderId="0" xfId="0" applyNumberFormat="1"/>
    <xf numFmtId="0" fontId="3" fillId="2" borderId="0" xfId="0" applyFont="1" applyFill="1" applyAlignment="1">
      <alignment horizontal="left"/>
    </xf>
    <xf numFmtId="0" fontId="0" fillId="0" borderId="0" xfId="0" applyAlignment="1">
      <alignment wrapTex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7" fillId="2" borderId="0" xfId="0" applyFont="1" applyFill="1"/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14" fontId="6" fillId="0" borderId="0" xfId="0" applyNumberFormat="1" applyFont="1"/>
    <xf numFmtId="14" fontId="0" fillId="0" borderId="0" xfId="0" applyNumberFormat="1"/>
    <xf numFmtId="0" fontId="50" fillId="0" borderId="0" xfId="0" applyFont="1"/>
    <xf numFmtId="0" fontId="53" fillId="0" borderId="0" xfId="0" applyFont="1"/>
    <xf numFmtId="0" fontId="54" fillId="0" borderId="0" xfId="0" applyFont="1"/>
    <xf numFmtId="172" fontId="50" fillId="0" borderId="0" xfId="0" applyNumberFormat="1" applyFont="1"/>
    <xf numFmtId="0" fontId="55" fillId="0" borderId="0" xfId="0" applyFont="1"/>
    <xf numFmtId="0" fontId="1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1.xml"/><Relationship Id="rId18" Type="http://schemas.openxmlformats.org/officeDocument/2006/relationships/chartsheet" Target="chartsheets/sheet7.xml"/><Relationship Id="rId26" Type="http://schemas.openxmlformats.org/officeDocument/2006/relationships/chartsheet" Target="chartsheets/sheet15.xml"/><Relationship Id="rId39" Type="http://schemas.openxmlformats.org/officeDocument/2006/relationships/chartsheet" Target="chartsheets/sheet28.xml"/><Relationship Id="rId21" Type="http://schemas.openxmlformats.org/officeDocument/2006/relationships/chartsheet" Target="chartsheets/sheet10.xml"/><Relationship Id="rId34" Type="http://schemas.openxmlformats.org/officeDocument/2006/relationships/chartsheet" Target="chartsheets/sheet23.xml"/><Relationship Id="rId42" Type="http://schemas.openxmlformats.org/officeDocument/2006/relationships/chartsheet" Target="chartsheets/sheet31.xml"/><Relationship Id="rId47" Type="http://schemas.openxmlformats.org/officeDocument/2006/relationships/chartsheet" Target="chartsheets/sheet36.xml"/><Relationship Id="rId50" Type="http://schemas.openxmlformats.org/officeDocument/2006/relationships/chartsheet" Target="chartsheets/sheet39.xml"/><Relationship Id="rId55" Type="http://schemas.openxmlformats.org/officeDocument/2006/relationships/chartsheet" Target="chartsheets/sheet44.xml"/><Relationship Id="rId63" Type="http://schemas.openxmlformats.org/officeDocument/2006/relationships/customXml" Target="../customXml/item2.xml"/><Relationship Id="rId7" Type="http://schemas.openxmlformats.org/officeDocument/2006/relationships/worksheet" Target="worksheets/sheet5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5.xml"/><Relationship Id="rId29" Type="http://schemas.openxmlformats.org/officeDocument/2006/relationships/chartsheet" Target="chartsheets/sheet18.xml"/><Relationship Id="rId11" Type="http://schemas.openxmlformats.org/officeDocument/2006/relationships/worksheet" Target="worksheets/sheet9.xml"/><Relationship Id="rId24" Type="http://schemas.openxmlformats.org/officeDocument/2006/relationships/chartsheet" Target="chartsheets/sheet13.xml"/><Relationship Id="rId32" Type="http://schemas.openxmlformats.org/officeDocument/2006/relationships/chartsheet" Target="chartsheets/sheet21.xml"/><Relationship Id="rId37" Type="http://schemas.openxmlformats.org/officeDocument/2006/relationships/chartsheet" Target="chartsheets/sheet26.xml"/><Relationship Id="rId40" Type="http://schemas.openxmlformats.org/officeDocument/2006/relationships/chartsheet" Target="chartsheets/sheet29.xml"/><Relationship Id="rId45" Type="http://schemas.openxmlformats.org/officeDocument/2006/relationships/chartsheet" Target="chartsheets/sheet34.xml"/><Relationship Id="rId53" Type="http://schemas.openxmlformats.org/officeDocument/2006/relationships/chartsheet" Target="chartsheets/sheet42.xml"/><Relationship Id="rId58" Type="http://schemas.openxmlformats.org/officeDocument/2006/relationships/theme" Target="theme/theme1.xml"/><Relationship Id="rId5" Type="http://schemas.openxmlformats.org/officeDocument/2006/relationships/worksheet" Target="worksheets/sheet3.xml"/><Relationship Id="rId61" Type="http://schemas.openxmlformats.org/officeDocument/2006/relationships/calcChain" Target="calcChain.xml"/><Relationship Id="rId19" Type="http://schemas.openxmlformats.org/officeDocument/2006/relationships/chartsheet" Target="chartsheets/sheet8.xml"/><Relationship Id="rId14" Type="http://schemas.openxmlformats.org/officeDocument/2006/relationships/chartsheet" Target="chartsheets/sheet3.xml"/><Relationship Id="rId22" Type="http://schemas.openxmlformats.org/officeDocument/2006/relationships/chartsheet" Target="chartsheets/sheet11.xml"/><Relationship Id="rId27" Type="http://schemas.openxmlformats.org/officeDocument/2006/relationships/chartsheet" Target="chartsheets/sheet16.xml"/><Relationship Id="rId30" Type="http://schemas.openxmlformats.org/officeDocument/2006/relationships/chartsheet" Target="chartsheets/sheet19.xml"/><Relationship Id="rId35" Type="http://schemas.openxmlformats.org/officeDocument/2006/relationships/chartsheet" Target="chartsheets/sheet24.xml"/><Relationship Id="rId43" Type="http://schemas.openxmlformats.org/officeDocument/2006/relationships/chartsheet" Target="chartsheets/sheet32.xml"/><Relationship Id="rId48" Type="http://schemas.openxmlformats.org/officeDocument/2006/relationships/chartsheet" Target="chartsheets/sheet37.xml"/><Relationship Id="rId56" Type="http://schemas.openxmlformats.org/officeDocument/2006/relationships/chartsheet" Target="chartsheets/sheet45.xml"/><Relationship Id="rId64" Type="http://schemas.openxmlformats.org/officeDocument/2006/relationships/customXml" Target="../customXml/item3.xml"/><Relationship Id="rId8" Type="http://schemas.openxmlformats.org/officeDocument/2006/relationships/worksheet" Target="worksheets/sheet6.xml"/><Relationship Id="rId51" Type="http://schemas.openxmlformats.org/officeDocument/2006/relationships/chartsheet" Target="chartsheets/sheet40.xml"/><Relationship Id="rId3" Type="http://schemas.openxmlformats.org/officeDocument/2006/relationships/worksheet" Target="worksheets/sheet1.xml"/><Relationship Id="rId12" Type="http://schemas.openxmlformats.org/officeDocument/2006/relationships/worksheet" Target="worksheets/sheet10.xml"/><Relationship Id="rId17" Type="http://schemas.openxmlformats.org/officeDocument/2006/relationships/chartsheet" Target="chartsheets/sheet6.xml"/><Relationship Id="rId25" Type="http://schemas.openxmlformats.org/officeDocument/2006/relationships/chartsheet" Target="chartsheets/sheet14.xml"/><Relationship Id="rId33" Type="http://schemas.openxmlformats.org/officeDocument/2006/relationships/chartsheet" Target="chartsheets/sheet22.xml"/><Relationship Id="rId38" Type="http://schemas.openxmlformats.org/officeDocument/2006/relationships/chartsheet" Target="chartsheets/sheet27.xml"/><Relationship Id="rId46" Type="http://schemas.openxmlformats.org/officeDocument/2006/relationships/chartsheet" Target="chartsheets/sheet35.xml"/><Relationship Id="rId59" Type="http://schemas.openxmlformats.org/officeDocument/2006/relationships/styles" Target="styles.xml"/><Relationship Id="rId20" Type="http://schemas.openxmlformats.org/officeDocument/2006/relationships/chartsheet" Target="chartsheets/sheet9.xml"/><Relationship Id="rId41" Type="http://schemas.openxmlformats.org/officeDocument/2006/relationships/chartsheet" Target="chartsheets/sheet30.xml"/><Relationship Id="rId54" Type="http://schemas.openxmlformats.org/officeDocument/2006/relationships/chartsheet" Target="chartsheets/sheet43.xml"/><Relationship Id="rId62" Type="http://schemas.openxmlformats.org/officeDocument/2006/relationships/customXml" Target="../customXml/item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4.xml"/><Relationship Id="rId15" Type="http://schemas.openxmlformats.org/officeDocument/2006/relationships/chartsheet" Target="chartsheets/sheet4.xml"/><Relationship Id="rId23" Type="http://schemas.openxmlformats.org/officeDocument/2006/relationships/chartsheet" Target="chartsheets/sheet12.xml"/><Relationship Id="rId28" Type="http://schemas.openxmlformats.org/officeDocument/2006/relationships/chartsheet" Target="chartsheets/sheet17.xml"/><Relationship Id="rId36" Type="http://schemas.openxmlformats.org/officeDocument/2006/relationships/chartsheet" Target="chartsheets/sheet25.xml"/><Relationship Id="rId49" Type="http://schemas.openxmlformats.org/officeDocument/2006/relationships/chartsheet" Target="chartsheets/sheet38.xml"/><Relationship Id="rId57" Type="http://schemas.openxmlformats.org/officeDocument/2006/relationships/chartsheet" Target="chartsheets/sheet46.xml"/><Relationship Id="rId10" Type="http://schemas.openxmlformats.org/officeDocument/2006/relationships/worksheet" Target="worksheets/sheet8.xml"/><Relationship Id="rId31" Type="http://schemas.openxmlformats.org/officeDocument/2006/relationships/chartsheet" Target="chartsheets/sheet20.xml"/><Relationship Id="rId44" Type="http://schemas.openxmlformats.org/officeDocument/2006/relationships/chartsheet" Target="chartsheets/sheet33.xml"/><Relationship Id="rId52" Type="http://schemas.openxmlformats.org/officeDocument/2006/relationships/chartsheet" Target="chartsheets/sheet41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Datum 1-7-2008</a:t>
            </a:r>
          </a:p>
        </c:rich>
      </c:tx>
      <c:layout>
        <c:manualLayout>
          <c:xMode val="edge"/>
          <c:yMode val="edge"/>
          <c:x val="0.43536711478800416"/>
          <c:y val="2.0338983050847456E-2"/>
        </c:manualLayout>
      </c:layout>
      <c:spPr>
        <a:noFill/>
        <a:ln w="25400">
          <a:noFill/>
        </a:ln>
      </c:spPr>
    </c:title>
    <c:view3D>
      <c:rotX val="90"/>
      <c:hPercent val="100"/>
      <c:rotY val="0"/>
      <c:depthPercent val="100"/>
      <c:perspective val="0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4126163391933813E-2"/>
          <c:y val="0.11186440677966102"/>
          <c:w val="0.75698035160289556"/>
          <c:h val="0.77627118644067794"/>
        </c:manualLayout>
      </c:layout>
      <c:surfaceChart>
        <c:ser>
          <c:idx val="0"/>
          <c:order val="0"/>
          <c:tx>
            <c:strRef>
              <c:f>'wrap up data'!$E$55</c:f>
              <c:strCache>
                <c:ptCount val="1"/>
                <c:pt idx="0">
                  <c:v>3-4- m-mv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'wrap up data'!$F$54:$M$54</c:f>
              <c:strCache>
                <c:ptCount val="8"/>
                <c:pt idx="0">
                  <c:v>3001/2</c:v>
                </c:pt>
                <c:pt idx="1">
                  <c:v>3000</c:v>
                </c:pt>
                <c:pt idx="2">
                  <c:v>3003</c:v>
                </c:pt>
                <c:pt idx="3">
                  <c:v>3004</c:v>
                </c:pt>
                <c:pt idx="4">
                  <c:v>3005</c:v>
                </c:pt>
                <c:pt idx="5">
                  <c:v>3006</c:v>
                </c:pt>
                <c:pt idx="6">
                  <c:v>3010</c:v>
                </c:pt>
                <c:pt idx="7">
                  <c:v>3007</c:v>
                </c:pt>
              </c:strCache>
            </c:strRef>
          </c:cat>
          <c:val>
            <c:numRef>
              <c:f>'wrap up data'!$F$55:$M$55</c:f>
              <c:numCache>
                <c:formatCode>General</c:formatCode>
                <c:ptCount val="8"/>
                <c:pt idx="0">
                  <c:v>325</c:v>
                </c:pt>
                <c:pt idx="1">
                  <c:v>93</c:v>
                </c:pt>
                <c:pt idx="2">
                  <c:v>104</c:v>
                </c:pt>
                <c:pt idx="3">
                  <c:v>143.5</c:v>
                </c:pt>
                <c:pt idx="4">
                  <c:v>183</c:v>
                </c:pt>
                <c:pt idx="5">
                  <c:v>112</c:v>
                </c:pt>
                <c:pt idx="6">
                  <c:v>89</c:v>
                </c:pt>
                <c:pt idx="7">
                  <c:v>112</c:v>
                </c:pt>
              </c:numCache>
            </c:numRef>
          </c:val>
        </c:ser>
        <c:ser>
          <c:idx val="1"/>
          <c:order val="1"/>
          <c:tx>
            <c:strRef>
              <c:f>'wrap up data'!$E$56</c:f>
              <c:strCache>
                <c:ptCount val="1"/>
                <c:pt idx="0">
                  <c:v>4-5 m-mv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'wrap up data'!$F$54:$M$54</c:f>
              <c:strCache>
                <c:ptCount val="8"/>
                <c:pt idx="0">
                  <c:v>3001/2</c:v>
                </c:pt>
                <c:pt idx="1">
                  <c:v>3000</c:v>
                </c:pt>
                <c:pt idx="2">
                  <c:v>3003</c:v>
                </c:pt>
                <c:pt idx="3">
                  <c:v>3004</c:v>
                </c:pt>
                <c:pt idx="4">
                  <c:v>3005</c:v>
                </c:pt>
                <c:pt idx="5">
                  <c:v>3006</c:v>
                </c:pt>
                <c:pt idx="6">
                  <c:v>3010</c:v>
                </c:pt>
                <c:pt idx="7">
                  <c:v>3007</c:v>
                </c:pt>
              </c:strCache>
            </c:strRef>
          </c:cat>
          <c:val>
            <c:numRef>
              <c:f>'wrap up data'!$F$56:$M$56</c:f>
              <c:numCache>
                <c:formatCode>General</c:formatCode>
                <c:ptCount val="8"/>
                <c:pt idx="0">
                  <c:v>170</c:v>
                </c:pt>
                <c:pt idx="1">
                  <c:v>93</c:v>
                </c:pt>
                <c:pt idx="2">
                  <c:v>170</c:v>
                </c:pt>
                <c:pt idx="3">
                  <c:v>168</c:v>
                </c:pt>
                <c:pt idx="4">
                  <c:v>171.5</c:v>
                </c:pt>
                <c:pt idx="5">
                  <c:v>175</c:v>
                </c:pt>
                <c:pt idx="6">
                  <c:v>89</c:v>
                </c:pt>
                <c:pt idx="7">
                  <c:v>175</c:v>
                </c:pt>
              </c:numCache>
            </c:numRef>
          </c:val>
        </c:ser>
        <c:ser>
          <c:idx val="2"/>
          <c:order val="2"/>
          <c:tx>
            <c:strRef>
              <c:f>'wrap up data'!$E$57</c:f>
              <c:strCache>
                <c:ptCount val="1"/>
                <c:pt idx="0">
                  <c:v>5-6 m-mv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'wrap up data'!$F$54:$M$54</c:f>
              <c:strCache>
                <c:ptCount val="8"/>
                <c:pt idx="0">
                  <c:v>3001/2</c:v>
                </c:pt>
                <c:pt idx="1">
                  <c:v>3000</c:v>
                </c:pt>
                <c:pt idx="2">
                  <c:v>3003</c:v>
                </c:pt>
                <c:pt idx="3">
                  <c:v>3004</c:v>
                </c:pt>
                <c:pt idx="4">
                  <c:v>3005</c:v>
                </c:pt>
                <c:pt idx="5">
                  <c:v>3006</c:v>
                </c:pt>
                <c:pt idx="6">
                  <c:v>3010</c:v>
                </c:pt>
                <c:pt idx="7">
                  <c:v>3007</c:v>
                </c:pt>
              </c:strCache>
            </c:strRef>
          </c:cat>
          <c:val>
            <c:numRef>
              <c:f>'wrap up data'!$F$57:$M$57</c:f>
              <c:numCache>
                <c:formatCode>General</c:formatCode>
                <c:ptCount val="8"/>
                <c:pt idx="0">
                  <c:v>202</c:v>
                </c:pt>
                <c:pt idx="1">
                  <c:v>93</c:v>
                </c:pt>
                <c:pt idx="2">
                  <c:v>202</c:v>
                </c:pt>
                <c:pt idx="5">
                  <c:v>87.5</c:v>
                </c:pt>
                <c:pt idx="6">
                  <c:v>89</c:v>
                </c:pt>
                <c:pt idx="7">
                  <c:v>87.5</c:v>
                </c:pt>
              </c:numCache>
            </c:numRef>
          </c:val>
        </c:ser>
        <c:ser>
          <c:idx val="3"/>
          <c:order val="3"/>
          <c:tx>
            <c:strRef>
              <c:f>'wrap up data'!$E$58</c:f>
              <c:strCache>
                <c:ptCount val="1"/>
                <c:pt idx="0">
                  <c:v>6-7 m-mv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'wrap up data'!$F$54:$M$54</c:f>
              <c:strCache>
                <c:ptCount val="8"/>
                <c:pt idx="0">
                  <c:v>3001/2</c:v>
                </c:pt>
                <c:pt idx="1">
                  <c:v>3000</c:v>
                </c:pt>
                <c:pt idx="2">
                  <c:v>3003</c:v>
                </c:pt>
                <c:pt idx="3">
                  <c:v>3004</c:v>
                </c:pt>
                <c:pt idx="4">
                  <c:v>3005</c:v>
                </c:pt>
                <c:pt idx="5">
                  <c:v>3006</c:v>
                </c:pt>
                <c:pt idx="6">
                  <c:v>3010</c:v>
                </c:pt>
                <c:pt idx="7">
                  <c:v>3007</c:v>
                </c:pt>
              </c:strCache>
            </c:strRef>
          </c:cat>
          <c:val>
            <c:numRef>
              <c:f>'wrap up data'!$F$58:$M$58</c:f>
              <c:numCache>
                <c:formatCode>General</c:formatCode>
                <c:ptCount val="8"/>
                <c:pt idx="0">
                  <c:v>164.5</c:v>
                </c:pt>
                <c:pt idx="2">
                  <c:v>164.5</c:v>
                </c:pt>
                <c:pt idx="3">
                  <c:v>171</c:v>
                </c:pt>
                <c:pt idx="4">
                  <c:v>290</c:v>
                </c:pt>
              </c:numCache>
            </c:numRef>
          </c:val>
        </c:ser>
        <c:bandFmts>
          <c:bandFm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178172672"/>
        <c:axId val="178174592"/>
        <c:axId val="178095872"/>
      </c:surfaceChart>
      <c:catAx>
        <c:axId val="1781726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peilbuis</a:t>
                </a:r>
              </a:p>
            </c:rich>
          </c:tx>
          <c:layout>
            <c:manualLayout>
              <c:xMode val="edge"/>
              <c:yMode val="edge"/>
              <c:x val="0.38572905894519133"/>
              <c:y val="0.8101694915254237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7817459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781745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EC</a:t>
                </a:r>
              </a:p>
            </c:rich>
          </c:tx>
          <c:layout>
            <c:manualLayout>
              <c:xMode val="edge"/>
              <c:yMode val="edge"/>
              <c:x val="0.92140641158221304"/>
              <c:y val="8.8135593220338981E-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78172672"/>
        <c:crosses val="autoZero"/>
        <c:crossBetween val="midCat"/>
      </c:valAx>
      <c:serAx>
        <c:axId val="178095872"/>
        <c:scaling>
          <c:orientation val="maxMin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diepte</a:t>
                </a:r>
              </a:p>
            </c:rich>
          </c:tx>
          <c:layout>
            <c:manualLayout>
              <c:xMode val="edge"/>
              <c:yMode val="edge"/>
              <c:x val="0.85625646328852123"/>
              <c:y val="0.4830508474576271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78174592"/>
        <c:crosses val="autoZero"/>
        <c:tickLblSkip val="1"/>
        <c:tickMarkSkip val="1"/>
      </c:ser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</c:legendEntry>
      <c:layout>
        <c:manualLayout>
          <c:xMode val="edge"/>
          <c:yMode val="edge"/>
          <c:x val="0.9027921406411582"/>
          <c:y val="0.10338983050847457"/>
          <c:w val="6.8252326783867626E-2"/>
          <c:h val="0.144067796610169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Peilbuis 3002</a:t>
            </a:r>
          </a:p>
        </c:rich>
      </c:tx>
      <c:layout>
        <c:manualLayout>
          <c:xMode val="edge"/>
          <c:yMode val="edge"/>
          <c:x val="0.44467425025853152"/>
          <c:y val="2.03389830508474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9286452947259561E-2"/>
          <c:y val="0.12372881355932204"/>
          <c:w val="0.85522233712512929"/>
          <c:h val="0.68474576271186438"/>
        </c:manualLayout>
      </c:layout>
      <c:lineChart>
        <c:grouping val="standard"/>
        <c:ser>
          <c:idx val="0"/>
          <c:order val="0"/>
          <c:tx>
            <c:v>pH filter 1 (2-3 m -mv)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'pb 3002'!$B$3:$G$3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3002'!$B$13:$G$13</c:f>
              <c:numCache>
                <c:formatCode>General</c:formatCode>
                <c:ptCount val="6"/>
                <c:pt idx="0" formatCode="0.0">
                  <c:v>5.47</c:v>
                </c:pt>
                <c:pt idx="1">
                  <c:v>5.2</c:v>
                </c:pt>
                <c:pt idx="2">
                  <c:v>5.7</c:v>
                </c:pt>
                <c:pt idx="5">
                  <c:v>5.5</c:v>
                </c:pt>
              </c:numCache>
            </c:numRef>
          </c:val>
        </c:ser>
        <c:ser>
          <c:idx val="2"/>
          <c:order val="2"/>
          <c:tx>
            <c:v>pH filter 2 (4-5 m -mv)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'pb 3002'!$B$3:$G$3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3002'!$B$36:$G$36</c:f>
              <c:numCache>
                <c:formatCode>General</c:formatCode>
                <c:ptCount val="6"/>
                <c:pt idx="0" formatCode="0.0">
                  <c:v>5.04</c:v>
                </c:pt>
                <c:pt idx="1">
                  <c:v>5.4</c:v>
                </c:pt>
                <c:pt idx="2">
                  <c:v>5</c:v>
                </c:pt>
                <c:pt idx="3">
                  <c:v>5.8</c:v>
                </c:pt>
                <c:pt idx="4">
                  <c:v>5.4</c:v>
                </c:pt>
                <c:pt idx="5">
                  <c:v>5.4</c:v>
                </c:pt>
              </c:numCache>
            </c:numRef>
          </c:val>
        </c:ser>
        <c:ser>
          <c:idx val="4"/>
          <c:order val="4"/>
          <c:tx>
            <c:v>pH filter 3 (6-7 m -mv)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'pb 3002'!$B$3:$G$3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3002'!$B$59:$G$59</c:f>
              <c:numCache>
                <c:formatCode>General</c:formatCode>
                <c:ptCount val="6"/>
                <c:pt idx="0" formatCode="0.0">
                  <c:v>4.78</c:v>
                </c:pt>
                <c:pt idx="1">
                  <c:v>4.4000000000000004</c:v>
                </c:pt>
                <c:pt idx="2">
                  <c:v>4.2</c:v>
                </c:pt>
                <c:pt idx="3" formatCode="0.0">
                  <c:v>4.51</c:v>
                </c:pt>
                <c:pt idx="4" formatCode="0.0">
                  <c:v>5.04</c:v>
                </c:pt>
                <c:pt idx="5" formatCode="0.0">
                  <c:v>6.2</c:v>
                </c:pt>
              </c:numCache>
            </c:numRef>
          </c:val>
        </c:ser>
        <c:marker val="1"/>
        <c:axId val="152373504"/>
        <c:axId val="152380160"/>
      </c:lineChart>
      <c:lineChart>
        <c:grouping val="standard"/>
        <c:ser>
          <c:idx val="1"/>
          <c:order val="1"/>
          <c:tx>
            <c:v>EC filter 1 (2-3 m -mv)</c:v>
          </c:tx>
          <c:spPr>
            <a:ln w="12700">
              <a:solidFill>
                <a:srgbClr val="000080"/>
              </a:solidFill>
              <a:prstDash val="lgDashDot"/>
            </a:ln>
          </c:spPr>
          <c:marker>
            <c:symbol val="squar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'pb 3002'!$B$14:$G$14</c:f>
              <c:numCache>
                <c:formatCode>General</c:formatCode>
                <c:ptCount val="6"/>
                <c:pt idx="0">
                  <c:v>105</c:v>
                </c:pt>
                <c:pt idx="1">
                  <c:v>107</c:v>
                </c:pt>
                <c:pt idx="2">
                  <c:v>172</c:v>
                </c:pt>
                <c:pt idx="5">
                  <c:v>120</c:v>
                </c:pt>
              </c:numCache>
            </c:numRef>
          </c:val>
        </c:ser>
        <c:ser>
          <c:idx val="3"/>
          <c:order val="3"/>
          <c:tx>
            <c:v>EC filter 2 (4-5 m -mv)</c:v>
          </c:tx>
          <c:spPr>
            <a:ln w="12700">
              <a:solidFill>
                <a:srgbClr val="FF0000"/>
              </a:solidFill>
              <a:prstDash val="lgDashDot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'pb 3002'!$B$37:$G$37</c:f>
              <c:numCache>
                <c:formatCode>General</c:formatCode>
                <c:ptCount val="6"/>
                <c:pt idx="0">
                  <c:v>170</c:v>
                </c:pt>
                <c:pt idx="1">
                  <c:v>164</c:v>
                </c:pt>
                <c:pt idx="2">
                  <c:v>219</c:v>
                </c:pt>
                <c:pt idx="3">
                  <c:v>162</c:v>
                </c:pt>
                <c:pt idx="4">
                  <c:v>178</c:v>
                </c:pt>
                <c:pt idx="5">
                  <c:v>172</c:v>
                </c:pt>
              </c:numCache>
            </c:numRef>
          </c:val>
        </c:ser>
        <c:ser>
          <c:idx val="5"/>
          <c:order val="5"/>
          <c:tx>
            <c:v>EC filter 3 (6-7 m -mv)</c:v>
          </c:tx>
          <c:spPr>
            <a:ln w="12700">
              <a:solidFill>
                <a:srgbClr val="008000"/>
              </a:solidFill>
              <a:prstDash val="lgDashDot"/>
            </a:ln>
          </c:spPr>
          <c:marker>
            <c:symbol val="square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'pb 3002'!$B$60:$G$60</c:f>
              <c:numCache>
                <c:formatCode>General</c:formatCode>
                <c:ptCount val="6"/>
                <c:pt idx="0">
                  <c:v>147</c:v>
                </c:pt>
                <c:pt idx="1">
                  <c:v>179</c:v>
                </c:pt>
                <c:pt idx="2">
                  <c:v>568</c:v>
                </c:pt>
                <c:pt idx="3">
                  <c:v>605</c:v>
                </c:pt>
                <c:pt idx="4">
                  <c:v>619</c:v>
                </c:pt>
                <c:pt idx="5">
                  <c:v>237</c:v>
                </c:pt>
              </c:numCache>
            </c:numRef>
          </c:val>
        </c:ser>
        <c:marker val="1"/>
        <c:axId val="152382080"/>
        <c:axId val="152396160"/>
      </c:lineChart>
      <c:dateAx>
        <c:axId val="152373504"/>
        <c:scaling>
          <c:orientation val="minMax"/>
          <c:max val="39995"/>
          <c:min val="39630"/>
        </c:scaling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Datum</a:t>
                </a:r>
              </a:p>
            </c:rich>
          </c:tx>
          <c:layout>
            <c:manualLayout>
              <c:xMode val="edge"/>
              <c:yMode val="edge"/>
              <c:x val="0.47362978283350571"/>
              <c:y val="0.86101694915254234"/>
            </c:manualLayout>
          </c:layout>
          <c:spPr>
            <a:noFill/>
            <a:ln w="25400">
              <a:noFill/>
            </a:ln>
          </c:spPr>
        </c:title>
        <c:numFmt formatCode="d/m/yyyy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2380160"/>
        <c:crosses val="autoZero"/>
        <c:auto val="1"/>
        <c:lblOffset val="100"/>
        <c:baseTimeUnit val="days"/>
        <c:majorUnit val="1"/>
        <c:majorTimeUnit val="months"/>
        <c:minorUnit val="7"/>
        <c:minorTimeUnit val="days"/>
      </c:dateAx>
      <c:valAx>
        <c:axId val="152380160"/>
        <c:scaling>
          <c:orientation val="minMax"/>
          <c:max val="8"/>
          <c:min val="2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pH (-)</a:t>
                </a:r>
              </a:p>
            </c:rich>
          </c:tx>
          <c:layout>
            <c:manualLayout>
              <c:xMode val="edge"/>
              <c:yMode val="edge"/>
              <c:x val="1.0341261633919338E-2"/>
              <c:y val="0.43559322033898307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2373504"/>
        <c:crosses val="autoZero"/>
        <c:crossBetween val="between"/>
        <c:majorUnit val="1"/>
        <c:minorUnit val="0.5"/>
      </c:valAx>
      <c:catAx>
        <c:axId val="152382080"/>
        <c:scaling>
          <c:orientation val="minMax"/>
        </c:scaling>
        <c:delete val="1"/>
        <c:axPos val="b"/>
        <c:tickLblPos val="none"/>
        <c:crossAx val="152396160"/>
        <c:crosses val="autoZero"/>
        <c:auto val="1"/>
        <c:lblAlgn val="ctr"/>
        <c:lblOffset val="100"/>
      </c:catAx>
      <c:valAx>
        <c:axId val="152396160"/>
        <c:scaling>
          <c:orientation val="minMax"/>
          <c:max val="2500"/>
          <c:min val="0"/>
        </c:scaling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EC (µS/cm)</a:t>
                </a:r>
              </a:p>
            </c:rich>
          </c:tx>
          <c:layout>
            <c:manualLayout>
              <c:xMode val="edge"/>
              <c:yMode val="edge"/>
              <c:x val="0.96587383660806614"/>
              <c:y val="0.4050847457627118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2382080"/>
        <c:crosses val="max"/>
        <c:crossBetween val="between"/>
        <c:majorUnit val="500"/>
        <c:minorUnit val="1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547052740434332"/>
          <c:y val="0.91864406779661012"/>
          <c:w val="0.78076525336091007"/>
          <c:h val="7.627118644067797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Peilbuis 3003</a:t>
            </a:r>
          </a:p>
        </c:rich>
      </c:tx>
      <c:layout>
        <c:manualLayout>
          <c:xMode val="edge"/>
          <c:yMode val="edge"/>
          <c:x val="0.44467425025853152"/>
          <c:y val="2.03389830508474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9286452947259561E-2"/>
          <c:y val="0.12372881355932204"/>
          <c:w val="0.85522233712512929"/>
          <c:h val="0.68474576271186438"/>
        </c:manualLayout>
      </c:layout>
      <c:lineChart>
        <c:grouping val="standard"/>
        <c:ser>
          <c:idx val="0"/>
          <c:order val="0"/>
          <c:tx>
            <c:v>pH filter 1 (3-4 m -mv)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'pb 3003'!$B$3:$G$3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3003'!$B$13:$G$13</c:f>
              <c:numCache>
                <c:formatCode>General</c:formatCode>
                <c:ptCount val="6"/>
                <c:pt idx="0" formatCode="0.0">
                  <c:v>5.31</c:v>
                </c:pt>
                <c:pt idx="1">
                  <c:v>5.4</c:v>
                </c:pt>
                <c:pt idx="2">
                  <c:v>4.5999999999999996</c:v>
                </c:pt>
                <c:pt idx="3" formatCode="0.0">
                  <c:v>5.54</c:v>
                </c:pt>
                <c:pt idx="4" formatCode="0.0">
                  <c:v>5.14</c:v>
                </c:pt>
                <c:pt idx="5" formatCode="0.0">
                  <c:v>6</c:v>
                </c:pt>
              </c:numCache>
            </c:numRef>
          </c:val>
        </c:ser>
        <c:ser>
          <c:idx val="2"/>
          <c:order val="2"/>
          <c:tx>
            <c:v>pH filter 2 (5-6 m -mv)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'pb 3003'!$B$3:$G$3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3003'!$B$49:$G$49</c:f>
              <c:numCache>
                <c:formatCode>General</c:formatCode>
                <c:ptCount val="6"/>
                <c:pt idx="0" formatCode="0.0">
                  <c:v>4.83</c:v>
                </c:pt>
                <c:pt idx="1">
                  <c:v>4.8</c:v>
                </c:pt>
                <c:pt idx="2">
                  <c:v>4.2</c:v>
                </c:pt>
                <c:pt idx="3">
                  <c:v>4.6900000000000004</c:v>
                </c:pt>
                <c:pt idx="4" formatCode="0.0">
                  <c:v>4.82</c:v>
                </c:pt>
                <c:pt idx="5">
                  <c:v>6.2</c:v>
                </c:pt>
              </c:numCache>
            </c:numRef>
          </c:val>
        </c:ser>
        <c:ser>
          <c:idx val="4"/>
          <c:order val="4"/>
          <c:tx>
            <c:v>pH filter 3 (7-8 m -mv)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'pb 3003'!$B$3:$G$3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3003'!$B$86:$G$86</c:f>
              <c:numCache>
                <c:formatCode>General</c:formatCode>
                <c:ptCount val="6"/>
                <c:pt idx="0" formatCode="0.0">
                  <c:v>5.45</c:v>
                </c:pt>
                <c:pt idx="1">
                  <c:v>5.3</c:v>
                </c:pt>
                <c:pt idx="2">
                  <c:v>5.2</c:v>
                </c:pt>
                <c:pt idx="3" formatCode="0.0">
                  <c:v>5.76</c:v>
                </c:pt>
                <c:pt idx="4" formatCode="0.0">
                  <c:v>5.41</c:v>
                </c:pt>
                <c:pt idx="5" formatCode="0.0">
                  <c:v>6</c:v>
                </c:pt>
              </c:numCache>
            </c:numRef>
          </c:val>
        </c:ser>
        <c:marker val="1"/>
        <c:axId val="152628608"/>
        <c:axId val="152631168"/>
      </c:lineChart>
      <c:lineChart>
        <c:grouping val="standard"/>
        <c:ser>
          <c:idx val="1"/>
          <c:order val="1"/>
          <c:tx>
            <c:v>EC filter 1 (3-4 m -mv)</c:v>
          </c:tx>
          <c:spPr>
            <a:ln w="12700">
              <a:solidFill>
                <a:srgbClr val="000080"/>
              </a:solidFill>
              <a:prstDash val="lgDashDot"/>
            </a:ln>
          </c:spPr>
          <c:marker>
            <c:symbol val="squar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'pb 3003'!$B$14:$G$14</c:f>
              <c:numCache>
                <c:formatCode>General</c:formatCode>
                <c:ptCount val="6"/>
                <c:pt idx="0">
                  <c:v>104</c:v>
                </c:pt>
                <c:pt idx="1">
                  <c:v>104</c:v>
                </c:pt>
                <c:pt idx="2">
                  <c:v>149</c:v>
                </c:pt>
                <c:pt idx="3">
                  <c:v>225</c:v>
                </c:pt>
                <c:pt idx="4">
                  <c:v>187</c:v>
                </c:pt>
                <c:pt idx="5">
                  <c:v>160</c:v>
                </c:pt>
              </c:numCache>
            </c:numRef>
          </c:val>
        </c:ser>
        <c:ser>
          <c:idx val="3"/>
          <c:order val="3"/>
          <c:tx>
            <c:v>EC filter 2 (5-6 m -mv)</c:v>
          </c:tx>
          <c:spPr>
            <a:ln w="12700">
              <a:solidFill>
                <a:srgbClr val="FF0000"/>
              </a:solidFill>
              <a:prstDash val="lgDashDot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'pb 3003'!$B$50:$G$50</c:f>
              <c:numCache>
                <c:formatCode>General</c:formatCode>
                <c:ptCount val="6"/>
                <c:pt idx="0">
                  <c:v>202</c:v>
                </c:pt>
                <c:pt idx="1">
                  <c:v>197</c:v>
                </c:pt>
                <c:pt idx="2">
                  <c:v>692</c:v>
                </c:pt>
                <c:pt idx="3">
                  <c:v>517</c:v>
                </c:pt>
                <c:pt idx="4">
                  <c:v>385</c:v>
                </c:pt>
                <c:pt idx="5">
                  <c:v>328</c:v>
                </c:pt>
              </c:numCache>
            </c:numRef>
          </c:val>
        </c:ser>
        <c:ser>
          <c:idx val="5"/>
          <c:order val="5"/>
          <c:tx>
            <c:v>EC filter 3 (7-8 m -mv)</c:v>
          </c:tx>
          <c:spPr>
            <a:ln w="12700">
              <a:solidFill>
                <a:srgbClr val="008000"/>
              </a:solidFill>
              <a:prstDash val="lgDashDot"/>
            </a:ln>
          </c:spPr>
          <c:marker>
            <c:symbol val="square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'pb 3003'!$B$87:$G$87</c:f>
              <c:numCache>
                <c:formatCode>General</c:formatCode>
                <c:ptCount val="6"/>
                <c:pt idx="0">
                  <c:v>219</c:v>
                </c:pt>
                <c:pt idx="1">
                  <c:v>224</c:v>
                </c:pt>
                <c:pt idx="2">
                  <c:v>228</c:v>
                </c:pt>
                <c:pt idx="3">
                  <c:v>225</c:v>
                </c:pt>
                <c:pt idx="4">
                  <c:v>264</c:v>
                </c:pt>
                <c:pt idx="5">
                  <c:v>294</c:v>
                </c:pt>
              </c:numCache>
            </c:numRef>
          </c:val>
        </c:ser>
        <c:marker val="1"/>
        <c:axId val="152657920"/>
        <c:axId val="152659456"/>
      </c:lineChart>
      <c:dateAx>
        <c:axId val="152628608"/>
        <c:scaling>
          <c:orientation val="minMax"/>
          <c:max val="39995"/>
          <c:min val="39630"/>
        </c:scaling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Datum</a:t>
                </a:r>
              </a:p>
            </c:rich>
          </c:tx>
          <c:layout>
            <c:manualLayout>
              <c:xMode val="edge"/>
              <c:yMode val="edge"/>
              <c:x val="0.47362978283350571"/>
              <c:y val="0.86101694915254234"/>
            </c:manualLayout>
          </c:layout>
          <c:spPr>
            <a:noFill/>
            <a:ln w="25400">
              <a:noFill/>
            </a:ln>
          </c:spPr>
        </c:title>
        <c:numFmt formatCode="d/m/yyyy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2631168"/>
        <c:crosses val="autoZero"/>
        <c:auto val="1"/>
        <c:lblOffset val="100"/>
        <c:baseTimeUnit val="days"/>
        <c:majorUnit val="1"/>
        <c:majorTimeUnit val="months"/>
        <c:minorUnit val="7"/>
        <c:minorTimeUnit val="days"/>
      </c:dateAx>
      <c:valAx>
        <c:axId val="152631168"/>
        <c:scaling>
          <c:orientation val="minMax"/>
          <c:max val="8"/>
          <c:min val="2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pH (-)</a:t>
                </a:r>
              </a:p>
            </c:rich>
          </c:tx>
          <c:layout>
            <c:manualLayout>
              <c:xMode val="edge"/>
              <c:yMode val="edge"/>
              <c:x val="1.0341261633919338E-2"/>
              <c:y val="0.43559322033898307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2628608"/>
        <c:crosses val="autoZero"/>
        <c:crossBetween val="between"/>
        <c:majorUnit val="1"/>
        <c:minorUnit val="0.5"/>
      </c:valAx>
      <c:catAx>
        <c:axId val="152657920"/>
        <c:scaling>
          <c:orientation val="minMax"/>
        </c:scaling>
        <c:delete val="1"/>
        <c:axPos val="b"/>
        <c:tickLblPos val="none"/>
        <c:crossAx val="152659456"/>
        <c:crosses val="autoZero"/>
        <c:auto val="1"/>
        <c:lblAlgn val="ctr"/>
        <c:lblOffset val="100"/>
      </c:catAx>
      <c:valAx>
        <c:axId val="152659456"/>
        <c:scaling>
          <c:orientation val="minMax"/>
          <c:max val="2500"/>
          <c:min val="0"/>
        </c:scaling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EC (µS/cm)</a:t>
                </a:r>
              </a:p>
            </c:rich>
          </c:tx>
          <c:layout>
            <c:manualLayout>
              <c:xMode val="edge"/>
              <c:yMode val="edge"/>
              <c:x val="0.96587383660806614"/>
              <c:y val="0.4050847457627118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2657920"/>
        <c:crosses val="max"/>
        <c:crossBetween val="between"/>
        <c:majorUnit val="500"/>
        <c:minorUnit val="1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960703205791106"/>
          <c:y val="0.91864406779661012"/>
          <c:w val="0.78076525336091007"/>
          <c:h val="7.627118644067797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Peilbuis 3004</a:t>
            </a:r>
          </a:p>
        </c:rich>
      </c:tx>
      <c:layout>
        <c:manualLayout>
          <c:xMode val="edge"/>
          <c:yMode val="edge"/>
          <c:x val="0.44467425025853152"/>
          <c:y val="2.03389830508474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9286452947259561E-2"/>
          <c:y val="0.12372881355932204"/>
          <c:w val="0.85522233712512929"/>
          <c:h val="0.68474576271186438"/>
        </c:manualLayout>
      </c:layout>
      <c:lineChart>
        <c:grouping val="standard"/>
        <c:ser>
          <c:idx val="0"/>
          <c:order val="0"/>
          <c:tx>
            <c:v>pH filter 1 (4-5 m -mv)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'pb 3004'!$B$3:$G$3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3004'!$B$13:$G$13</c:f>
              <c:numCache>
                <c:formatCode>General</c:formatCode>
                <c:ptCount val="6"/>
                <c:pt idx="0" formatCode="0.0">
                  <c:v>5.22</c:v>
                </c:pt>
                <c:pt idx="1">
                  <c:v>5.3</c:v>
                </c:pt>
                <c:pt idx="2">
                  <c:v>4.9000000000000004</c:v>
                </c:pt>
                <c:pt idx="3" formatCode="0.0">
                  <c:v>5.23</c:v>
                </c:pt>
                <c:pt idx="4" formatCode="0.0">
                  <c:v>5.71</c:v>
                </c:pt>
                <c:pt idx="5" formatCode="0.0">
                  <c:v>5.6</c:v>
                </c:pt>
              </c:numCache>
            </c:numRef>
          </c:val>
        </c:ser>
        <c:ser>
          <c:idx val="2"/>
          <c:order val="2"/>
          <c:tx>
            <c:v>pH filter 2 (6-7 m -mv)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'pb 3004'!$B$3:$G$3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3004'!$B$36:$G$36</c:f>
              <c:numCache>
                <c:formatCode>General</c:formatCode>
                <c:ptCount val="6"/>
                <c:pt idx="0" formatCode="0.0">
                  <c:v>4.97</c:v>
                </c:pt>
                <c:pt idx="1">
                  <c:v>4.8</c:v>
                </c:pt>
                <c:pt idx="2">
                  <c:v>4.3</c:v>
                </c:pt>
                <c:pt idx="3">
                  <c:v>5.53</c:v>
                </c:pt>
                <c:pt idx="4">
                  <c:v>5.3</c:v>
                </c:pt>
                <c:pt idx="5">
                  <c:v>6.3</c:v>
                </c:pt>
              </c:numCache>
            </c:numRef>
          </c:val>
        </c:ser>
        <c:marker val="1"/>
        <c:axId val="152860544"/>
        <c:axId val="152883584"/>
      </c:lineChart>
      <c:lineChart>
        <c:grouping val="standard"/>
        <c:ser>
          <c:idx val="1"/>
          <c:order val="1"/>
          <c:tx>
            <c:v>EC filter 1 (4-5 m -mv)</c:v>
          </c:tx>
          <c:spPr>
            <a:ln w="12700">
              <a:solidFill>
                <a:srgbClr val="000080"/>
              </a:solidFill>
              <a:prstDash val="lgDashDot"/>
            </a:ln>
          </c:spPr>
          <c:marker>
            <c:symbol val="squar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'pb 3004'!$B$14:$G$14</c:f>
              <c:numCache>
                <c:formatCode>General</c:formatCode>
                <c:ptCount val="6"/>
                <c:pt idx="0">
                  <c:v>168</c:v>
                </c:pt>
                <c:pt idx="1">
                  <c:v>205</c:v>
                </c:pt>
                <c:pt idx="2">
                  <c:v>162</c:v>
                </c:pt>
                <c:pt idx="3">
                  <c:v>166</c:v>
                </c:pt>
                <c:pt idx="4">
                  <c:v>201</c:v>
                </c:pt>
                <c:pt idx="5">
                  <c:v>214</c:v>
                </c:pt>
              </c:numCache>
            </c:numRef>
          </c:val>
        </c:ser>
        <c:ser>
          <c:idx val="3"/>
          <c:order val="3"/>
          <c:tx>
            <c:v>EC filter 2 (6-7 m -mv)</c:v>
          </c:tx>
          <c:spPr>
            <a:ln w="12700">
              <a:solidFill>
                <a:srgbClr val="FF0000"/>
              </a:solidFill>
              <a:prstDash val="lgDashDot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'pb 3004'!$B$37:$G$37</c:f>
              <c:numCache>
                <c:formatCode>General</c:formatCode>
                <c:ptCount val="6"/>
                <c:pt idx="0">
                  <c:v>171</c:v>
                </c:pt>
                <c:pt idx="1">
                  <c:v>180</c:v>
                </c:pt>
                <c:pt idx="2">
                  <c:v>273</c:v>
                </c:pt>
                <c:pt idx="3">
                  <c:v>221</c:v>
                </c:pt>
                <c:pt idx="4">
                  <c:v>436</c:v>
                </c:pt>
                <c:pt idx="5">
                  <c:v>527</c:v>
                </c:pt>
              </c:numCache>
            </c:numRef>
          </c:val>
        </c:ser>
        <c:marker val="1"/>
        <c:axId val="152885504"/>
        <c:axId val="152891392"/>
      </c:lineChart>
      <c:dateAx>
        <c:axId val="152860544"/>
        <c:scaling>
          <c:orientation val="minMax"/>
          <c:max val="39995"/>
          <c:min val="39630"/>
        </c:scaling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Datum</a:t>
                </a:r>
              </a:p>
            </c:rich>
          </c:tx>
          <c:layout>
            <c:manualLayout>
              <c:xMode val="edge"/>
              <c:yMode val="edge"/>
              <c:x val="0.47362978283350571"/>
              <c:y val="0.86101694915254234"/>
            </c:manualLayout>
          </c:layout>
          <c:spPr>
            <a:noFill/>
            <a:ln w="25400">
              <a:noFill/>
            </a:ln>
          </c:spPr>
        </c:title>
        <c:numFmt formatCode="d/m/yyyy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2883584"/>
        <c:crosses val="autoZero"/>
        <c:auto val="1"/>
        <c:lblOffset val="100"/>
        <c:baseTimeUnit val="days"/>
        <c:majorUnit val="1"/>
        <c:majorTimeUnit val="months"/>
        <c:minorUnit val="7"/>
        <c:minorTimeUnit val="days"/>
      </c:dateAx>
      <c:valAx>
        <c:axId val="152883584"/>
        <c:scaling>
          <c:orientation val="minMax"/>
          <c:max val="8"/>
          <c:min val="2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pH (-)</a:t>
                </a:r>
              </a:p>
            </c:rich>
          </c:tx>
          <c:layout>
            <c:manualLayout>
              <c:xMode val="edge"/>
              <c:yMode val="edge"/>
              <c:x val="1.0341261633919338E-2"/>
              <c:y val="0.43559322033898307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2860544"/>
        <c:crosses val="autoZero"/>
        <c:crossBetween val="between"/>
        <c:majorUnit val="1"/>
        <c:minorUnit val="0.5"/>
      </c:valAx>
      <c:catAx>
        <c:axId val="152885504"/>
        <c:scaling>
          <c:orientation val="minMax"/>
        </c:scaling>
        <c:delete val="1"/>
        <c:axPos val="b"/>
        <c:tickLblPos val="none"/>
        <c:crossAx val="152891392"/>
        <c:crosses val="autoZero"/>
        <c:auto val="1"/>
        <c:lblAlgn val="ctr"/>
        <c:lblOffset val="100"/>
      </c:catAx>
      <c:valAx>
        <c:axId val="152891392"/>
        <c:scaling>
          <c:orientation val="minMax"/>
          <c:max val="2500"/>
          <c:min val="0"/>
        </c:scaling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EC (µS/cm)</a:t>
                </a:r>
              </a:p>
            </c:rich>
          </c:tx>
          <c:layout>
            <c:manualLayout>
              <c:xMode val="edge"/>
              <c:yMode val="edge"/>
              <c:x val="0.96587383660806614"/>
              <c:y val="0.4050847457627118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2885504"/>
        <c:crosses val="max"/>
        <c:crossBetween val="between"/>
        <c:majorUnit val="500"/>
        <c:minorUnit val="1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4612202688728024"/>
          <c:y val="0.91694915254237286"/>
          <c:w val="0.54912099276111681"/>
          <c:h val="7.627118644067797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Peilbuis 3005</a:t>
            </a:r>
          </a:p>
        </c:rich>
      </c:tx>
      <c:layout>
        <c:manualLayout>
          <c:xMode val="edge"/>
          <c:yMode val="edge"/>
          <c:x val="0.44467425025853152"/>
          <c:y val="2.03389830508474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9286452947259561E-2"/>
          <c:y val="0.12372881355932204"/>
          <c:w val="0.85522233712512929"/>
          <c:h val="0.68474576271186438"/>
        </c:manualLayout>
      </c:layout>
      <c:lineChart>
        <c:grouping val="standard"/>
        <c:ser>
          <c:idx val="0"/>
          <c:order val="0"/>
          <c:tx>
            <c:v>pH filter 1 (3-4 m -mv)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'pb 3005'!$B$3:$G$3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3005'!$B$13:$G$13</c:f>
              <c:numCache>
                <c:formatCode>General</c:formatCode>
                <c:ptCount val="6"/>
                <c:pt idx="0" formatCode="0.0">
                  <c:v>5.7</c:v>
                </c:pt>
                <c:pt idx="1">
                  <c:v>5.9</c:v>
                </c:pt>
                <c:pt idx="2">
                  <c:v>5.8</c:v>
                </c:pt>
                <c:pt idx="3" formatCode="0.0">
                  <c:v>6.17</c:v>
                </c:pt>
                <c:pt idx="4" formatCode="0.0">
                  <c:v>6.33</c:v>
                </c:pt>
                <c:pt idx="5" formatCode="0.0">
                  <c:v>6</c:v>
                </c:pt>
              </c:numCache>
            </c:numRef>
          </c:val>
        </c:ser>
        <c:ser>
          <c:idx val="2"/>
          <c:order val="2"/>
          <c:tx>
            <c:v>pH filter 2 (6-7 m -mv)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'pb 3005'!$B$3:$G$3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3005'!$B$37:$G$37</c:f>
              <c:numCache>
                <c:formatCode>General</c:formatCode>
                <c:ptCount val="6"/>
                <c:pt idx="0" formatCode="0.0">
                  <c:v>5.51</c:v>
                </c:pt>
                <c:pt idx="1">
                  <c:v>6</c:v>
                </c:pt>
                <c:pt idx="2">
                  <c:v>4.9000000000000004</c:v>
                </c:pt>
                <c:pt idx="3" formatCode="0.0">
                  <c:v>5.16</c:v>
                </c:pt>
                <c:pt idx="4" formatCode="0.0">
                  <c:v>5.13</c:v>
                </c:pt>
                <c:pt idx="5" formatCode="0.0">
                  <c:v>6.3</c:v>
                </c:pt>
              </c:numCache>
            </c:numRef>
          </c:val>
        </c:ser>
        <c:marker val="1"/>
        <c:axId val="153090688"/>
        <c:axId val="153097344"/>
      </c:lineChart>
      <c:lineChart>
        <c:grouping val="standard"/>
        <c:ser>
          <c:idx val="1"/>
          <c:order val="1"/>
          <c:tx>
            <c:v>EC filter 1 (3-4 m -mv)</c:v>
          </c:tx>
          <c:spPr>
            <a:ln w="12700">
              <a:solidFill>
                <a:srgbClr val="000080"/>
              </a:solidFill>
              <a:prstDash val="lgDashDot"/>
            </a:ln>
          </c:spPr>
          <c:marker>
            <c:symbol val="squar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'pb 3005'!$B$14:$G$14</c:f>
              <c:numCache>
                <c:formatCode>General</c:formatCode>
                <c:ptCount val="6"/>
                <c:pt idx="0">
                  <c:v>183</c:v>
                </c:pt>
                <c:pt idx="1">
                  <c:v>284</c:v>
                </c:pt>
                <c:pt idx="2">
                  <c:v>216</c:v>
                </c:pt>
                <c:pt idx="3">
                  <c:v>214</c:v>
                </c:pt>
                <c:pt idx="4">
                  <c:v>281</c:v>
                </c:pt>
                <c:pt idx="5">
                  <c:v>266</c:v>
                </c:pt>
              </c:numCache>
            </c:numRef>
          </c:val>
        </c:ser>
        <c:ser>
          <c:idx val="3"/>
          <c:order val="3"/>
          <c:tx>
            <c:v>EC filter 2 (6-7 m -mv)</c:v>
          </c:tx>
          <c:spPr>
            <a:ln w="12700">
              <a:solidFill>
                <a:srgbClr val="FF0000"/>
              </a:solidFill>
              <a:prstDash val="lgDashDot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'pb 3005'!$B$38:$G$38</c:f>
              <c:numCache>
                <c:formatCode>General</c:formatCode>
                <c:ptCount val="6"/>
                <c:pt idx="0">
                  <c:v>290</c:v>
                </c:pt>
                <c:pt idx="1">
                  <c:v>791</c:v>
                </c:pt>
                <c:pt idx="2">
                  <c:v>637</c:v>
                </c:pt>
                <c:pt idx="3">
                  <c:v>1056</c:v>
                </c:pt>
                <c:pt idx="4">
                  <c:v>847</c:v>
                </c:pt>
                <c:pt idx="5">
                  <c:v>633</c:v>
                </c:pt>
              </c:numCache>
            </c:numRef>
          </c:val>
        </c:ser>
        <c:marker val="1"/>
        <c:axId val="153099264"/>
        <c:axId val="153113344"/>
      </c:lineChart>
      <c:dateAx>
        <c:axId val="153090688"/>
        <c:scaling>
          <c:orientation val="minMax"/>
          <c:max val="39995"/>
          <c:min val="39630"/>
        </c:scaling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Datum</a:t>
                </a:r>
              </a:p>
            </c:rich>
          </c:tx>
          <c:layout>
            <c:manualLayout>
              <c:xMode val="edge"/>
              <c:yMode val="edge"/>
              <c:x val="0.47362978283350571"/>
              <c:y val="0.86101694915254234"/>
            </c:manualLayout>
          </c:layout>
          <c:spPr>
            <a:noFill/>
            <a:ln w="25400">
              <a:noFill/>
            </a:ln>
          </c:spPr>
        </c:title>
        <c:numFmt formatCode="d/m/yyyy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3097344"/>
        <c:crosses val="autoZero"/>
        <c:auto val="1"/>
        <c:lblOffset val="100"/>
        <c:baseTimeUnit val="days"/>
        <c:majorUnit val="1"/>
        <c:majorTimeUnit val="months"/>
        <c:minorUnit val="7"/>
        <c:minorTimeUnit val="days"/>
      </c:dateAx>
      <c:valAx>
        <c:axId val="153097344"/>
        <c:scaling>
          <c:orientation val="minMax"/>
          <c:max val="8"/>
          <c:min val="2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pH (-)</a:t>
                </a:r>
              </a:p>
            </c:rich>
          </c:tx>
          <c:layout>
            <c:manualLayout>
              <c:xMode val="edge"/>
              <c:yMode val="edge"/>
              <c:x val="1.0341261633919338E-2"/>
              <c:y val="0.43559322033898307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3090688"/>
        <c:crosses val="autoZero"/>
        <c:crossBetween val="between"/>
        <c:majorUnit val="1"/>
        <c:minorUnit val="0.5"/>
      </c:valAx>
      <c:catAx>
        <c:axId val="153099264"/>
        <c:scaling>
          <c:orientation val="minMax"/>
        </c:scaling>
        <c:delete val="1"/>
        <c:axPos val="b"/>
        <c:tickLblPos val="none"/>
        <c:crossAx val="153113344"/>
        <c:crosses val="autoZero"/>
        <c:auto val="1"/>
        <c:lblAlgn val="ctr"/>
        <c:lblOffset val="100"/>
      </c:catAx>
      <c:valAx>
        <c:axId val="153113344"/>
        <c:scaling>
          <c:orientation val="minMax"/>
          <c:max val="2500"/>
          <c:min val="0"/>
        </c:scaling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EC (µS/cm)</a:t>
                </a:r>
              </a:p>
            </c:rich>
          </c:tx>
          <c:layout>
            <c:manualLayout>
              <c:xMode val="edge"/>
              <c:yMode val="edge"/>
              <c:x val="0.96587383660806614"/>
              <c:y val="0.4050847457627118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3099264"/>
        <c:crosses val="max"/>
        <c:crossBetween val="between"/>
        <c:majorUnit val="500"/>
        <c:minorUnit val="1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4612202688728024"/>
          <c:y val="0.91694915254237286"/>
          <c:w val="0.54912099276111681"/>
          <c:h val="7.627118644067797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Peilbuis 3006</a:t>
            </a:r>
          </a:p>
        </c:rich>
      </c:tx>
      <c:layout>
        <c:manualLayout>
          <c:xMode val="edge"/>
          <c:yMode val="edge"/>
          <c:x val="0.44467425025853152"/>
          <c:y val="2.03389830508474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9286452947259561E-2"/>
          <c:y val="0.12372881355932204"/>
          <c:w val="0.85522233712512929"/>
          <c:h val="0.68474576271186438"/>
        </c:manualLayout>
      </c:layout>
      <c:lineChart>
        <c:grouping val="standard"/>
        <c:ser>
          <c:idx val="0"/>
          <c:order val="0"/>
          <c:tx>
            <c:v>pH filter 1 (2-3 m -mv)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'pb 3006'!$B$3:$G$3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3006'!$B$13:$G$13</c:f>
              <c:numCache>
                <c:formatCode>General</c:formatCode>
                <c:ptCount val="6"/>
                <c:pt idx="1">
                  <c:v>4.9000000000000004</c:v>
                </c:pt>
                <c:pt idx="2">
                  <c:v>5.6</c:v>
                </c:pt>
                <c:pt idx="3" formatCode="0.0">
                  <c:v>6.34</c:v>
                </c:pt>
                <c:pt idx="4" formatCode="0.0">
                  <c:v>4.82</c:v>
                </c:pt>
                <c:pt idx="5" formatCode="0.0">
                  <c:v>4.7</c:v>
                </c:pt>
              </c:numCache>
            </c:numRef>
          </c:val>
        </c:ser>
        <c:ser>
          <c:idx val="2"/>
          <c:order val="2"/>
          <c:tx>
            <c:v>pH filter 2 (4-5 m -mv)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'pb 3006'!$B$3:$G$3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3006'!$B$37:$G$37</c:f>
              <c:numCache>
                <c:formatCode>General</c:formatCode>
                <c:ptCount val="6"/>
                <c:pt idx="0" formatCode="0.0">
                  <c:v>5.55</c:v>
                </c:pt>
                <c:pt idx="2">
                  <c:v>4.0999999999999996</c:v>
                </c:pt>
                <c:pt idx="3" formatCode="0.0">
                  <c:v>4.53</c:v>
                </c:pt>
                <c:pt idx="4" formatCode="0.0">
                  <c:v>5.69</c:v>
                </c:pt>
                <c:pt idx="5" formatCode="0.0">
                  <c:v>5.6</c:v>
                </c:pt>
              </c:numCache>
            </c:numRef>
          </c:val>
        </c:ser>
        <c:ser>
          <c:idx val="4"/>
          <c:order val="4"/>
          <c:tx>
            <c:v>pH filter 3 (6-7 m -mv)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'pb 3006'!$B$3:$G$3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3006'!$B$63:$G$63</c:f>
              <c:numCache>
                <c:formatCode>General</c:formatCode>
                <c:ptCount val="6"/>
                <c:pt idx="1">
                  <c:v>4.5999999999999996</c:v>
                </c:pt>
                <c:pt idx="2">
                  <c:v>4.5</c:v>
                </c:pt>
                <c:pt idx="3">
                  <c:v>5.71</c:v>
                </c:pt>
                <c:pt idx="4">
                  <c:v>6.1</c:v>
                </c:pt>
                <c:pt idx="5">
                  <c:v>6.5</c:v>
                </c:pt>
              </c:numCache>
            </c:numRef>
          </c:val>
        </c:ser>
        <c:marker val="1"/>
        <c:axId val="153323776"/>
        <c:axId val="153350912"/>
      </c:lineChart>
      <c:lineChart>
        <c:grouping val="standard"/>
        <c:ser>
          <c:idx val="1"/>
          <c:order val="1"/>
          <c:tx>
            <c:v>EC filter 1 (2-3 m -mv)</c:v>
          </c:tx>
          <c:spPr>
            <a:ln w="12700">
              <a:solidFill>
                <a:srgbClr val="000080"/>
              </a:solidFill>
              <a:prstDash val="lgDashDot"/>
            </a:ln>
          </c:spPr>
          <c:marker>
            <c:symbol val="squar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'pb 3006'!$B$14:$G$14</c:f>
              <c:numCache>
                <c:formatCode>General</c:formatCode>
                <c:ptCount val="6"/>
                <c:pt idx="1">
                  <c:v>1660</c:v>
                </c:pt>
                <c:pt idx="2">
                  <c:v>247</c:v>
                </c:pt>
                <c:pt idx="3">
                  <c:v>147</c:v>
                </c:pt>
                <c:pt idx="4">
                  <c:v>181</c:v>
                </c:pt>
                <c:pt idx="5">
                  <c:v>336</c:v>
                </c:pt>
              </c:numCache>
            </c:numRef>
          </c:val>
        </c:ser>
        <c:ser>
          <c:idx val="3"/>
          <c:order val="3"/>
          <c:tx>
            <c:v>EC filter 2 (4-5 m -mv)</c:v>
          </c:tx>
          <c:spPr>
            <a:ln w="12700">
              <a:solidFill>
                <a:srgbClr val="FF0000"/>
              </a:solidFill>
              <a:prstDash val="lgDashDot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'pb 3006'!$B$38:$G$38</c:f>
              <c:numCache>
                <c:formatCode>General</c:formatCode>
                <c:ptCount val="6"/>
                <c:pt idx="0">
                  <c:v>175</c:v>
                </c:pt>
                <c:pt idx="2">
                  <c:v>629</c:v>
                </c:pt>
                <c:pt idx="3">
                  <c:v>595</c:v>
                </c:pt>
                <c:pt idx="4">
                  <c:v>448</c:v>
                </c:pt>
                <c:pt idx="5">
                  <c:v>412</c:v>
                </c:pt>
              </c:numCache>
            </c:numRef>
          </c:val>
        </c:ser>
        <c:ser>
          <c:idx val="5"/>
          <c:order val="5"/>
          <c:tx>
            <c:v>EC filter 3 (6-7 m -mv)</c:v>
          </c:tx>
          <c:spPr>
            <a:ln w="12700">
              <a:solidFill>
                <a:srgbClr val="008000"/>
              </a:solidFill>
              <a:prstDash val="lgDashDot"/>
            </a:ln>
          </c:spPr>
          <c:marker>
            <c:symbol val="square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'pb 3006'!$B$64:$G$64</c:f>
              <c:numCache>
                <c:formatCode>General</c:formatCode>
                <c:ptCount val="6"/>
                <c:pt idx="1">
                  <c:v>1773</c:v>
                </c:pt>
                <c:pt idx="2">
                  <c:v>551</c:v>
                </c:pt>
                <c:pt idx="3">
                  <c:v>476</c:v>
                </c:pt>
                <c:pt idx="4">
                  <c:v>819</c:v>
                </c:pt>
                <c:pt idx="5">
                  <c:v>413</c:v>
                </c:pt>
              </c:numCache>
            </c:numRef>
          </c:val>
        </c:ser>
        <c:marker val="1"/>
        <c:axId val="153352832"/>
        <c:axId val="153371008"/>
      </c:lineChart>
      <c:dateAx>
        <c:axId val="153323776"/>
        <c:scaling>
          <c:orientation val="minMax"/>
          <c:max val="39995"/>
          <c:min val="39630"/>
        </c:scaling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Datum</a:t>
                </a:r>
              </a:p>
            </c:rich>
          </c:tx>
          <c:layout>
            <c:manualLayout>
              <c:xMode val="edge"/>
              <c:yMode val="edge"/>
              <c:x val="0.47362978283350571"/>
              <c:y val="0.86101694915254234"/>
            </c:manualLayout>
          </c:layout>
          <c:spPr>
            <a:noFill/>
            <a:ln w="25400">
              <a:noFill/>
            </a:ln>
          </c:spPr>
        </c:title>
        <c:numFmt formatCode="d/m/yyyy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3350912"/>
        <c:crosses val="autoZero"/>
        <c:auto val="1"/>
        <c:lblOffset val="100"/>
        <c:baseTimeUnit val="days"/>
        <c:majorUnit val="1"/>
        <c:majorTimeUnit val="months"/>
        <c:minorUnit val="7"/>
        <c:minorTimeUnit val="days"/>
      </c:dateAx>
      <c:valAx>
        <c:axId val="153350912"/>
        <c:scaling>
          <c:orientation val="minMax"/>
          <c:max val="8"/>
          <c:min val="2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pH (-)</a:t>
                </a:r>
              </a:p>
            </c:rich>
          </c:tx>
          <c:layout>
            <c:manualLayout>
              <c:xMode val="edge"/>
              <c:yMode val="edge"/>
              <c:x val="1.0341261633919338E-2"/>
              <c:y val="0.43559322033898307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3323776"/>
        <c:crosses val="autoZero"/>
        <c:crossBetween val="between"/>
        <c:majorUnit val="1"/>
        <c:minorUnit val="0.5"/>
      </c:valAx>
      <c:catAx>
        <c:axId val="153352832"/>
        <c:scaling>
          <c:orientation val="minMax"/>
        </c:scaling>
        <c:delete val="1"/>
        <c:axPos val="b"/>
        <c:tickLblPos val="none"/>
        <c:crossAx val="153371008"/>
        <c:crosses val="autoZero"/>
        <c:auto val="1"/>
        <c:lblAlgn val="ctr"/>
        <c:lblOffset val="100"/>
      </c:catAx>
      <c:valAx>
        <c:axId val="153371008"/>
        <c:scaling>
          <c:orientation val="minMax"/>
          <c:max val="2500"/>
          <c:min val="0"/>
        </c:scaling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EC (µS/cm)</a:t>
                </a:r>
              </a:p>
            </c:rich>
          </c:tx>
          <c:layout>
            <c:manualLayout>
              <c:xMode val="edge"/>
              <c:yMode val="edge"/>
              <c:x val="0.96587383660806614"/>
              <c:y val="0.4050847457627118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3352832"/>
        <c:crosses val="max"/>
        <c:crossBetween val="between"/>
        <c:majorUnit val="500"/>
        <c:minorUnit val="1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547052740434332"/>
          <c:y val="0.91864406779661012"/>
          <c:w val="0.78076525336091007"/>
          <c:h val="7.627118644067797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Peilbuis 3007</a:t>
            </a:r>
          </a:p>
        </c:rich>
      </c:tx>
      <c:layout>
        <c:manualLayout>
          <c:xMode val="edge"/>
          <c:yMode val="edge"/>
          <c:x val="0.44467425025853152"/>
          <c:y val="2.03389830508474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9286452947259561E-2"/>
          <c:y val="0.12372881355932204"/>
          <c:w val="0.85522233712512929"/>
          <c:h val="0.68474576271186438"/>
        </c:manualLayout>
      </c:layout>
      <c:lineChart>
        <c:grouping val="standard"/>
        <c:ser>
          <c:idx val="0"/>
          <c:order val="0"/>
          <c:tx>
            <c:v>pH filter 1 (3-4 m -mv)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'pb 3007'!$B$6:$G$6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3007'!$B$16:$G$16</c:f>
              <c:numCache>
                <c:formatCode>General</c:formatCode>
                <c:ptCount val="6"/>
                <c:pt idx="0" formatCode="0.0">
                  <c:v>5.31</c:v>
                </c:pt>
                <c:pt idx="1">
                  <c:v>5.5</c:v>
                </c:pt>
                <c:pt idx="2">
                  <c:v>4.9000000000000004</c:v>
                </c:pt>
                <c:pt idx="3" formatCode="0.0">
                  <c:v>5.91</c:v>
                </c:pt>
                <c:pt idx="4" formatCode="0.0">
                  <c:v>5.47</c:v>
                </c:pt>
                <c:pt idx="5" formatCode="0.0">
                  <c:v>6.7</c:v>
                </c:pt>
              </c:numCache>
            </c:numRef>
          </c:val>
        </c:ser>
        <c:marker val="1"/>
        <c:axId val="153553152"/>
        <c:axId val="153559808"/>
      </c:lineChart>
      <c:lineChart>
        <c:grouping val="standard"/>
        <c:ser>
          <c:idx val="1"/>
          <c:order val="1"/>
          <c:tx>
            <c:v>EC filter 1 (3-4 m -mv)</c:v>
          </c:tx>
          <c:spPr>
            <a:ln w="12700">
              <a:solidFill>
                <a:srgbClr val="000080"/>
              </a:solidFill>
              <a:prstDash val="lgDashDot"/>
            </a:ln>
          </c:spPr>
          <c:marker>
            <c:symbol val="squar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'pb 3007'!$B$17:$G$17</c:f>
              <c:numCache>
                <c:formatCode>General</c:formatCode>
                <c:ptCount val="6"/>
                <c:pt idx="0">
                  <c:v>112</c:v>
                </c:pt>
                <c:pt idx="1">
                  <c:v>190</c:v>
                </c:pt>
                <c:pt idx="2">
                  <c:v>188</c:v>
                </c:pt>
                <c:pt idx="3">
                  <c:v>273</c:v>
                </c:pt>
                <c:pt idx="4">
                  <c:v>281</c:v>
                </c:pt>
                <c:pt idx="5">
                  <c:v>350</c:v>
                </c:pt>
              </c:numCache>
            </c:numRef>
          </c:val>
        </c:ser>
        <c:marker val="1"/>
        <c:axId val="153561728"/>
        <c:axId val="153579904"/>
      </c:lineChart>
      <c:dateAx>
        <c:axId val="153553152"/>
        <c:scaling>
          <c:orientation val="minMax"/>
          <c:max val="39995"/>
          <c:min val="39630"/>
        </c:scaling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Datum</a:t>
                </a:r>
              </a:p>
            </c:rich>
          </c:tx>
          <c:layout>
            <c:manualLayout>
              <c:xMode val="edge"/>
              <c:yMode val="edge"/>
              <c:x val="0.47362978283350571"/>
              <c:y val="0.86101694915254234"/>
            </c:manualLayout>
          </c:layout>
          <c:spPr>
            <a:noFill/>
            <a:ln w="25400">
              <a:noFill/>
            </a:ln>
          </c:spPr>
        </c:title>
        <c:numFmt formatCode="d/m/yyyy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3559808"/>
        <c:crosses val="autoZero"/>
        <c:auto val="1"/>
        <c:lblOffset val="100"/>
        <c:baseTimeUnit val="days"/>
        <c:majorUnit val="1"/>
        <c:majorTimeUnit val="months"/>
        <c:minorUnit val="7"/>
        <c:minorTimeUnit val="days"/>
      </c:dateAx>
      <c:valAx>
        <c:axId val="153559808"/>
        <c:scaling>
          <c:orientation val="minMax"/>
          <c:max val="8"/>
          <c:min val="2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pH (-)</a:t>
                </a:r>
              </a:p>
            </c:rich>
          </c:tx>
          <c:layout>
            <c:manualLayout>
              <c:xMode val="edge"/>
              <c:yMode val="edge"/>
              <c:x val="1.0341261633919338E-2"/>
              <c:y val="0.43559322033898307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3553152"/>
        <c:crosses val="autoZero"/>
        <c:crossBetween val="between"/>
        <c:majorUnit val="1"/>
        <c:minorUnit val="0.5"/>
      </c:valAx>
      <c:catAx>
        <c:axId val="153561728"/>
        <c:scaling>
          <c:orientation val="minMax"/>
        </c:scaling>
        <c:delete val="1"/>
        <c:axPos val="b"/>
        <c:tickLblPos val="none"/>
        <c:crossAx val="153579904"/>
        <c:crosses val="autoZero"/>
        <c:auto val="1"/>
        <c:lblAlgn val="ctr"/>
        <c:lblOffset val="100"/>
      </c:catAx>
      <c:valAx>
        <c:axId val="153579904"/>
        <c:scaling>
          <c:orientation val="minMax"/>
          <c:max val="2500"/>
          <c:min val="0"/>
        </c:scaling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EC (µS/cm)</a:t>
                </a:r>
              </a:p>
            </c:rich>
          </c:tx>
          <c:layout>
            <c:manualLayout>
              <c:xMode val="edge"/>
              <c:yMode val="edge"/>
              <c:x val="0.96587383660806614"/>
              <c:y val="0.4050847457627118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3561728"/>
        <c:crosses val="max"/>
        <c:crossBetween val="between"/>
        <c:majorUnit val="500"/>
        <c:minorUnit val="1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3609100310237849"/>
          <c:y val="0.90847457627118644"/>
          <c:w val="0.33609100310237849"/>
          <c:h val="7.627118644067797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Peilbuis 3008</a:t>
            </a:r>
          </a:p>
        </c:rich>
      </c:tx>
      <c:layout>
        <c:manualLayout>
          <c:xMode val="edge"/>
          <c:yMode val="edge"/>
          <c:x val="0.44467425025853152"/>
          <c:y val="2.03389830508474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9286452947259561E-2"/>
          <c:y val="0.12372881355932204"/>
          <c:w val="0.85522233712512929"/>
          <c:h val="0.68474576271186438"/>
        </c:manualLayout>
      </c:layout>
      <c:lineChart>
        <c:grouping val="standard"/>
        <c:ser>
          <c:idx val="0"/>
          <c:order val="0"/>
          <c:tx>
            <c:v>pH filter 1 (3-4 m -mv)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'pb 3008'!$B$3:$G$3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3008'!$B$13:$G$13</c:f>
              <c:numCache>
                <c:formatCode>General</c:formatCode>
                <c:ptCount val="6"/>
                <c:pt idx="0" formatCode="0.0">
                  <c:v>5.41</c:v>
                </c:pt>
                <c:pt idx="1">
                  <c:v>4.9000000000000004</c:v>
                </c:pt>
                <c:pt idx="2">
                  <c:v>4.7</c:v>
                </c:pt>
                <c:pt idx="3">
                  <c:v>5.5</c:v>
                </c:pt>
                <c:pt idx="4" formatCode="0.0">
                  <c:v>5.31</c:v>
                </c:pt>
                <c:pt idx="5">
                  <c:v>5</c:v>
                </c:pt>
              </c:numCache>
            </c:numRef>
          </c:val>
        </c:ser>
        <c:ser>
          <c:idx val="2"/>
          <c:order val="2"/>
          <c:tx>
            <c:v>pH filter 2 (5-6 m -mv)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'pb 3008'!$B$3:$G$3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3008'!$B$35:$G$35</c:f>
              <c:numCache>
                <c:formatCode>General</c:formatCode>
                <c:ptCount val="6"/>
                <c:pt idx="0" formatCode="0.0">
                  <c:v>4.6100000000000003</c:v>
                </c:pt>
                <c:pt idx="1">
                  <c:v>4.4000000000000004</c:v>
                </c:pt>
                <c:pt idx="2">
                  <c:v>4.3</c:v>
                </c:pt>
                <c:pt idx="3" formatCode="0.0">
                  <c:v>4.7300000000000004</c:v>
                </c:pt>
                <c:pt idx="4" formatCode="0.0">
                  <c:v>4.99</c:v>
                </c:pt>
                <c:pt idx="5" formatCode="0.0">
                  <c:v>4.8</c:v>
                </c:pt>
              </c:numCache>
            </c:numRef>
          </c:val>
        </c:ser>
        <c:ser>
          <c:idx val="4"/>
          <c:order val="4"/>
          <c:tx>
            <c:v>pH filter 3 (7-8 m -mv)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'pb 3008'!$B$3:$G$3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3008'!$B$59:$G$59</c:f>
              <c:numCache>
                <c:formatCode>General</c:formatCode>
                <c:ptCount val="6"/>
                <c:pt idx="0" formatCode="0.0">
                  <c:v>5.56</c:v>
                </c:pt>
                <c:pt idx="1">
                  <c:v>5.2</c:v>
                </c:pt>
                <c:pt idx="2">
                  <c:v>5.2</c:v>
                </c:pt>
                <c:pt idx="3">
                  <c:v>5.55</c:v>
                </c:pt>
                <c:pt idx="4">
                  <c:v>5.8</c:v>
                </c:pt>
                <c:pt idx="5">
                  <c:v>5.6</c:v>
                </c:pt>
              </c:numCache>
            </c:numRef>
          </c:val>
        </c:ser>
        <c:marker val="1"/>
        <c:axId val="177770496"/>
        <c:axId val="177772800"/>
      </c:lineChart>
      <c:lineChart>
        <c:grouping val="standard"/>
        <c:ser>
          <c:idx val="1"/>
          <c:order val="1"/>
          <c:tx>
            <c:v>EC filter 1 (3-4 m -mv)</c:v>
          </c:tx>
          <c:spPr>
            <a:ln w="12700">
              <a:solidFill>
                <a:srgbClr val="000080"/>
              </a:solidFill>
              <a:prstDash val="lgDashDot"/>
            </a:ln>
          </c:spPr>
          <c:marker>
            <c:symbol val="squar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'pb 3008'!$B$14:$G$14</c:f>
              <c:numCache>
                <c:formatCode>General</c:formatCode>
                <c:ptCount val="6"/>
                <c:pt idx="0">
                  <c:v>178</c:v>
                </c:pt>
                <c:pt idx="1">
                  <c:v>200</c:v>
                </c:pt>
                <c:pt idx="2">
                  <c:v>273</c:v>
                </c:pt>
                <c:pt idx="3">
                  <c:v>156</c:v>
                </c:pt>
                <c:pt idx="4">
                  <c:v>179</c:v>
                </c:pt>
                <c:pt idx="5">
                  <c:v>162</c:v>
                </c:pt>
              </c:numCache>
            </c:numRef>
          </c:val>
        </c:ser>
        <c:ser>
          <c:idx val="3"/>
          <c:order val="3"/>
          <c:tx>
            <c:v>EC filter 2 (5-6 m -mv)</c:v>
          </c:tx>
          <c:spPr>
            <a:ln w="12700">
              <a:solidFill>
                <a:srgbClr val="FF0000"/>
              </a:solidFill>
              <a:prstDash val="lgDashDot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'pb 3008'!$B$36:$G$36</c:f>
              <c:numCache>
                <c:formatCode>General</c:formatCode>
                <c:ptCount val="6"/>
                <c:pt idx="0">
                  <c:v>243</c:v>
                </c:pt>
                <c:pt idx="1">
                  <c:v>253</c:v>
                </c:pt>
                <c:pt idx="2">
                  <c:v>280</c:v>
                </c:pt>
                <c:pt idx="3">
                  <c:v>235</c:v>
                </c:pt>
                <c:pt idx="4">
                  <c:v>233</c:v>
                </c:pt>
                <c:pt idx="5">
                  <c:v>214</c:v>
                </c:pt>
              </c:numCache>
            </c:numRef>
          </c:val>
        </c:ser>
        <c:ser>
          <c:idx val="5"/>
          <c:order val="5"/>
          <c:tx>
            <c:v>EC filter 3 (7-8 m -mv)</c:v>
          </c:tx>
          <c:spPr>
            <a:ln w="12700">
              <a:solidFill>
                <a:srgbClr val="008000"/>
              </a:solidFill>
              <a:prstDash val="lgDashDot"/>
            </a:ln>
          </c:spPr>
          <c:marker>
            <c:symbol val="square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'pb 3008'!$B$60:$G$60</c:f>
              <c:numCache>
                <c:formatCode>General</c:formatCode>
                <c:ptCount val="6"/>
                <c:pt idx="0">
                  <c:v>275</c:v>
                </c:pt>
                <c:pt idx="1">
                  <c:v>293</c:v>
                </c:pt>
                <c:pt idx="2">
                  <c:v>298</c:v>
                </c:pt>
                <c:pt idx="3">
                  <c:v>266</c:v>
                </c:pt>
                <c:pt idx="4">
                  <c:v>294</c:v>
                </c:pt>
                <c:pt idx="5">
                  <c:v>278</c:v>
                </c:pt>
              </c:numCache>
            </c:numRef>
          </c:val>
        </c:ser>
        <c:marker val="1"/>
        <c:axId val="177783168"/>
        <c:axId val="177784704"/>
      </c:lineChart>
      <c:dateAx>
        <c:axId val="177770496"/>
        <c:scaling>
          <c:orientation val="minMax"/>
          <c:max val="39995"/>
          <c:min val="39630"/>
        </c:scaling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Datum</a:t>
                </a:r>
              </a:p>
            </c:rich>
          </c:tx>
          <c:layout>
            <c:manualLayout>
              <c:xMode val="edge"/>
              <c:yMode val="edge"/>
              <c:x val="0.47362978283350571"/>
              <c:y val="0.86101694915254234"/>
            </c:manualLayout>
          </c:layout>
          <c:spPr>
            <a:noFill/>
            <a:ln w="25400">
              <a:noFill/>
            </a:ln>
          </c:spPr>
        </c:title>
        <c:numFmt formatCode="d/m/yyyy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77772800"/>
        <c:crosses val="autoZero"/>
        <c:auto val="1"/>
        <c:lblOffset val="100"/>
        <c:baseTimeUnit val="days"/>
        <c:majorUnit val="1"/>
        <c:majorTimeUnit val="months"/>
        <c:minorUnit val="7"/>
        <c:minorTimeUnit val="days"/>
      </c:dateAx>
      <c:valAx>
        <c:axId val="177772800"/>
        <c:scaling>
          <c:orientation val="minMax"/>
          <c:max val="8"/>
          <c:min val="2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pH (-)</a:t>
                </a:r>
              </a:p>
            </c:rich>
          </c:tx>
          <c:layout>
            <c:manualLayout>
              <c:xMode val="edge"/>
              <c:yMode val="edge"/>
              <c:x val="1.0341261633919338E-2"/>
              <c:y val="0.43559322033898307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77770496"/>
        <c:crosses val="autoZero"/>
        <c:crossBetween val="between"/>
        <c:majorUnit val="1"/>
        <c:minorUnit val="0.5"/>
      </c:valAx>
      <c:catAx>
        <c:axId val="177783168"/>
        <c:scaling>
          <c:orientation val="minMax"/>
        </c:scaling>
        <c:delete val="1"/>
        <c:axPos val="b"/>
        <c:tickLblPos val="none"/>
        <c:crossAx val="177784704"/>
        <c:crosses val="autoZero"/>
        <c:auto val="1"/>
        <c:lblAlgn val="ctr"/>
        <c:lblOffset val="100"/>
      </c:catAx>
      <c:valAx>
        <c:axId val="177784704"/>
        <c:scaling>
          <c:orientation val="minMax"/>
          <c:max val="2500"/>
          <c:min val="0"/>
        </c:scaling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EC (µS/cm)</a:t>
                </a:r>
              </a:p>
            </c:rich>
          </c:tx>
          <c:layout>
            <c:manualLayout>
              <c:xMode val="edge"/>
              <c:yMode val="edge"/>
              <c:x val="0.96587383660806614"/>
              <c:y val="0.4050847457627118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77783168"/>
        <c:crosses val="max"/>
        <c:crossBetween val="between"/>
        <c:majorUnit val="500"/>
        <c:minorUnit val="1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547052740434332"/>
          <c:y val="0.91864406779661012"/>
          <c:w val="0.78076525336091007"/>
          <c:h val="7.627118644067797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Injector 3000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verloop Cd, Fe, Zn en S concentraties over tijd</a:t>
            </a:r>
          </a:p>
        </c:rich>
      </c:tx>
      <c:layout>
        <c:manualLayout>
          <c:xMode val="edge"/>
          <c:yMode val="edge"/>
          <c:x val="0.34436401240951398"/>
          <c:y val="2.03389830508474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1003102378490172E-2"/>
          <c:y val="0.12542372881355932"/>
          <c:w val="0.83350568769389866"/>
          <c:h val="0.72372881355932206"/>
        </c:manualLayout>
      </c:layout>
      <c:lineChart>
        <c:grouping val="standard"/>
        <c:ser>
          <c:idx val="2"/>
          <c:order val="2"/>
          <c:tx>
            <c:v>Fe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x"/>
            <c:size val="8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injectoren!$B$3:$J$3</c:f>
              <c:numCache>
                <c:formatCode>d/m/yyyy</c:formatCode>
                <c:ptCount val="9"/>
                <c:pt idx="0">
                  <c:v>39630</c:v>
                </c:pt>
                <c:pt idx="1">
                  <c:v>39638</c:v>
                </c:pt>
                <c:pt idx="2">
                  <c:v>39650</c:v>
                </c:pt>
                <c:pt idx="3">
                  <c:v>39688</c:v>
                </c:pt>
                <c:pt idx="4">
                  <c:v>39700</c:v>
                </c:pt>
                <c:pt idx="5">
                  <c:v>39729</c:v>
                </c:pt>
                <c:pt idx="6">
                  <c:v>39797</c:v>
                </c:pt>
                <c:pt idx="7">
                  <c:v>39979</c:v>
                </c:pt>
                <c:pt idx="8">
                  <c:v>40098</c:v>
                </c:pt>
              </c:numCache>
            </c:numRef>
          </c:cat>
          <c:val>
            <c:numRef>
              <c:f>injectoren!$B$6:$J$6</c:f>
              <c:numCache>
                <c:formatCode>General</c:formatCode>
                <c:ptCount val="9"/>
                <c:pt idx="0">
                  <c:v>20</c:v>
                </c:pt>
                <c:pt idx="3">
                  <c:v>2600</c:v>
                </c:pt>
                <c:pt idx="5">
                  <c:v>14000</c:v>
                </c:pt>
                <c:pt idx="6">
                  <c:v>28000</c:v>
                </c:pt>
                <c:pt idx="7">
                  <c:v>11000</c:v>
                </c:pt>
                <c:pt idx="8">
                  <c:v>9600</c:v>
                </c:pt>
              </c:numCache>
            </c:numRef>
          </c:val>
        </c:ser>
        <c:ser>
          <c:idx val="3"/>
          <c:order val="3"/>
          <c:tx>
            <c:v>S</c:v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circle"/>
            <c:size val="8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injectoren!$B$3:$J$3</c:f>
              <c:numCache>
                <c:formatCode>d/m/yyyy</c:formatCode>
                <c:ptCount val="9"/>
                <c:pt idx="0">
                  <c:v>39630</c:v>
                </c:pt>
                <c:pt idx="1">
                  <c:v>39638</c:v>
                </c:pt>
                <c:pt idx="2">
                  <c:v>39650</c:v>
                </c:pt>
                <c:pt idx="3">
                  <c:v>39688</c:v>
                </c:pt>
                <c:pt idx="4">
                  <c:v>39700</c:v>
                </c:pt>
                <c:pt idx="5">
                  <c:v>39729</c:v>
                </c:pt>
                <c:pt idx="6">
                  <c:v>39797</c:v>
                </c:pt>
                <c:pt idx="7">
                  <c:v>39979</c:v>
                </c:pt>
                <c:pt idx="8">
                  <c:v>40098</c:v>
                </c:pt>
              </c:numCache>
            </c:numRef>
          </c:cat>
          <c:val>
            <c:numRef>
              <c:f>injectoren!$B$10:$J$10</c:f>
              <c:numCache>
                <c:formatCode>General</c:formatCode>
                <c:ptCount val="9"/>
                <c:pt idx="2">
                  <c:v>12000</c:v>
                </c:pt>
                <c:pt idx="3">
                  <c:v>74000</c:v>
                </c:pt>
                <c:pt idx="4">
                  <c:v>75000</c:v>
                </c:pt>
                <c:pt idx="5">
                  <c:v>67000</c:v>
                </c:pt>
                <c:pt idx="6" formatCode="0">
                  <c:v>19000</c:v>
                </c:pt>
                <c:pt idx="7">
                  <c:v>15000</c:v>
                </c:pt>
                <c:pt idx="8">
                  <c:v>17000</c:v>
                </c:pt>
              </c:numCache>
            </c:numRef>
          </c:val>
        </c:ser>
        <c:marker val="1"/>
        <c:axId val="151089920"/>
        <c:axId val="151092224"/>
      </c:lineChart>
      <c:lineChart>
        <c:grouping val="standard"/>
        <c:ser>
          <c:idx val="0"/>
          <c:order val="0"/>
          <c:tx>
            <c:v>Zn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injectoren!$B$3:$J$3</c:f>
              <c:numCache>
                <c:formatCode>d/m/yyyy</c:formatCode>
                <c:ptCount val="9"/>
                <c:pt idx="0">
                  <c:v>39630</c:v>
                </c:pt>
                <c:pt idx="1">
                  <c:v>39638</c:v>
                </c:pt>
                <c:pt idx="2">
                  <c:v>39650</c:v>
                </c:pt>
                <c:pt idx="3">
                  <c:v>39688</c:v>
                </c:pt>
                <c:pt idx="4">
                  <c:v>39700</c:v>
                </c:pt>
                <c:pt idx="5">
                  <c:v>39729</c:v>
                </c:pt>
                <c:pt idx="6">
                  <c:v>39797</c:v>
                </c:pt>
                <c:pt idx="7">
                  <c:v>39979</c:v>
                </c:pt>
                <c:pt idx="8">
                  <c:v>40098</c:v>
                </c:pt>
              </c:numCache>
            </c:numRef>
          </c:cat>
          <c:val>
            <c:numRef>
              <c:f>injectoren!$B$7:$J$7</c:f>
              <c:numCache>
                <c:formatCode>General</c:formatCode>
                <c:ptCount val="9"/>
                <c:pt idx="0">
                  <c:v>500</c:v>
                </c:pt>
                <c:pt idx="5">
                  <c:v>590</c:v>
                </c:pt>
                <c:pt idx="6" formatCode="0">
                  <c:v>35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</c:ser>
        <c:ser>
          <c:idx val="1"/>
          <c:order val="1"/>
          <c:tx>
            <c:v>Cd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square"/>
            <c:size val="8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injectoren!$B$3:$J$3</c:f>
              <c:numCache>
                <c:formatCode>d/m/yyyy</c:formatCode>
                <c:ptCount val="9"/>
                <c:pt idx="0">
                  <c:v>39630</c:v>
                </c:pt>
                <c:pt idx="1">
                  <c:v>39638</c:v>
                </c:pt>
                <c:pt idx="2">
                  <c:v>39650</c:v>
                </c:pt>
                <c:pt idx="3">
                  <c:v>39688</c:v>
                </c:pt>
                <c:pt idx="4">
                  <c:v>39700</c:v>
                </c:pt>
                <c:pt idx="5">
                  <c:v>39729</c:v>
                </c:pt>
                <c:pt idx="6">
                  <c:v>39797</c:v>
                </c:pt>
                <c:pt idx="7">
                  <c:v>39979</c:v>
                </c:pt>
                <c:pt idx="8">
                  <c:v>40098</c:v>
                </c:pt>
              </c:numCache>
            </c:numRef>
          </c:cat>
          <c:val>
            <c:numRef>
              <c:f>injectoren!$B$5:$J$5</c:f>
              <c:numCache>
                <c:formatCode>General</c:formatCode>
                <c:ptCount val="9"/>
                <c:pt idx="0">
                  <c:v>1.4</c:v>
                </c:pt>
                <c:pt idx="3">
                  <c:v>1</c:v>
                </c:pt>
                <c:pt idx="5">
                  <c:v>0.42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</c:numCache>
            </c:numRef>
          </c:val>
        </c:ser>
        <c:marker val="1"/>
        <c:axId val="151110784"/>
        <c:axId val="151112320"/>
      </c:lineChart>
      <c:dateAx>
        <c:axId val="151089920"/>
        <c:scaling>
          <c:orientation val="minMax"/>
          <c:max val="40118"/>
          <c:min val="39630"/>
        </c:scaling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Datum</a:t>
                </a:r>
              </a:p>
            </c:rich>
          </c:tx>
          <c:layout>
            <c:manualLayout>
              <c:xMode val="edge"/>
              <c:yMode val="edge"/>
              <c:x val="0.48500517063081694"/>
              <c:y val="0.90169491525423728"/>
            </c:manualLayout>
          </c:layout>
          <c:spPr>
            <a:noFill/>
            <a:ln w="25400">
              <a:noFill/>
            </a:ln>
          </c:spPr>
        </c:title>
        <c:numFmt formatCode="d/m/yyyy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1092224"/>
        <c:crosses val="autoZero"/>
        <c:auto val="1"/>
        <c:lblOffset val="100"/>
        <c:baseTimeUnit val="days"/>
        <c:majorUnit val="2"/>
        <c:majorTimeUnit val="months"/>
        <c:minorUnit val="7"/>
        <c:minorTimeUnit val="days"/>
      </c:dateAx>
      <c:valAx>
        <c:axId val="151092224"/>
        <c:scaling>
          <c:logBase val="10"/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Fe en S (µg/L)</a:t>
                </a:r>
              </a:p>
            </c:rich>
          </c:tx>
          <c:layout>
            <c:manualLayout>
              <c:xMode val="edge"/>
              <c:yMode val="edge"/>
              <c:x val="1.1375387797311272E-2"/>
              <c:y val="0.40847457627118644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1089920"/>
        <c:crosses val="autoZero"/>
        <c:crossBetween val="between"/>
        <c:minorUnit val="100"/>
      </c:valAx>
      <c:dateAx>
        <c:axId val="151110784"/>
        <c:scaling>
          <c:orientation val="minMax"/>
        </c:scaling>
        <c:delete val="1"/>
        <c:axPos val="b"/>
        <c:numFmt formatCode="d/m/yyyy" sourceLinked="1"/>
        <c:tickLblPos val="none"/>
        <c:crossAx val="151112320"/>
        <c:crosses val="autoZero"/>
        <c:auto val="1"/>
        <c:lblOffset val="100"/>
      </c:dateAx>
      <c:valAx>
        <c:axId val="151112320"/>
        <c:scaling>
          <c:logBase val="10"/>
          <c:orientation val="minMax"/>
        </c:scaling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r>
                  <a:t>Zn en Cd (µg/L)</a:t>
                </a:r>
              </a:p>
            </c:rich>
          </c:tx>
          <c:layout>
            <c:manualLayout>
              <c:xMode val="edge"/>
              <c:yMode val="edge"/>
              <c:x val="0.96587383660806614"/>
              <c:y val="0.403389830508474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1110784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162357807652534"/>
          <c:y val="0.96101694915254232"/>
          <c:w val="0.43019648397104449"/>
          <c:h val="3.728813559322034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Peilbuis 3001-1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verloop Cd, Fe, Zn en S concentraties over tijd</a:t>
            </a:r>
          </a:p>
        </c:rich>
      </c:tx>
      <c:layout>
        <c:manualLayout>
          <c:xMode val="edge"/>
          <c:yMode val="edge"/>
          <c:x val="0.34436401240951398"/>
          <c:y val="2.03389830508474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76421923474664E-2"/>
          <c:y val="0.12542372881355932"/>
          <c:w val="0.83247156153050672"/>
          <c:h val="0.72372881355932206"/>
        </c:manualLayout>
      </c:layout>
      <c:lineChart>
        <c:grouping val="standard"/>
        <c:ser>
          <c:idx val="2"/>
          <c:order val="2"/>
          <c:tx>
            <c:v>Fe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'pb 3001'!$B$3:$G$3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3001'!$B$6:$G$6</c:f>
              <c:numCache>
                <c:formatCode>General</c:formatCode>
                <c:ptCount val="6"/>
                <c:pt idx="0">
                  <c:v>20000</c:v>
                </c:pt>
                <c:pt idx="4">
                  <c:v>29000</c:v>
                </c:pt>
                <c:pt idx="5">
                  <c:v>33000</c:v>
                </c:pt>
              </c:numCache>
            </c:numRef>
          </c:val>
        </c:ser>
        <c:ser>
          <c:idx val="3"/>
          <c:order val="3"/>
          <c:tx>
            <c:v>S</c:v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'pb 3001'!$B$3:$G$3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3001'!$B$10:$G$10</c:f>
              <c:numCache>
                <c:formatCode>General</c:formatCode>
                <c:ptCount val="6"/>
                <c:pt idx="4">
                  <c:v>11000</c:v>
                </c:pt>
                <c:pt idx="5">
                  <c:v>25000</c:v>
                </c:pt>
              </c:numCache>
            </c:numRef>
          </c:val>
        </c:ser>
        <c:marker val="1"/>
        <c:axId val="151432576"/>
        <c:axId val="151443328"/>
      </c:lineChart>
      <c:lineChart>
        <c:grouping val="standard"/>
        <c:ser>
          <c:idx val="0"/>
          <c:order val="0"/>
          <c:tx>
            <c:v>Zn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'pb 3001'!$B$3:$G$3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3001'!$B$7:$G$7</c:f>
              <c:numCache>
                <c:formatCode>General</c:formatCode>
                <c:ptCount val="6"/>
                <c:pt idx="0">
                  <c:v>9600</c:v>
                </c:pt>
                <c:pt idx="4">
                  <c:v>900</c:v>
                </c:pt>
                <c:pt idx="5">
                  <c:v>620</c:v>
                </c:pt>
              </c:numCache>
            </c:numRef>
          </c:val>
        </c:ser>
        <c:ser>
          <c:idx val="1"/>
          <c:order val="1"/>
          <c:tx>
            <c:v>Cd</c:v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'pb 3001'!$B$3:$G$3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3001'!$B$5:$G$5</c:f>
              <c:numCache>
                <c:formatCode>General</c:formatCode>
                <c:ptCount val="6"/>
                <c:pt idx="0">
                  <c:v>2.4</c:v>
                </c:pt>
                <c:pt idx="4">
                  <c:v>0.1</c:v>
                </c:pt>
                <c:pt idx="5">
                  <c:v>0.1</c:v>
                </c:pt>
              </c:numCache>
            </c:numRef>
          </c:val>
        </c:ser>
        <c:marker val="1"/>
        <c:axId val="151457792"/>
        <c:axId val="151459328"/>
      </c:lineChart>
      <c:dateAx>
        <c:axId val="151432576"/>
        <c:scaling>
          <c:orientation val="minMax"/>
          <c:max val="39995"/>
          <c:min val="39630"/>
        </c:scaling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Datum</a:t>
                </a:r>
              </a:p>
            </c:rich>
          </c:tx>
          <c:layout>
            <c:manualLayout>
              <c:xMode val="edge"/>
              <c:yMode val="edge"/>
              <c:x val="0.47673216132368151"/>
              <c:y val="0.90169491525423728"/>
            </c:manualLayout>
          </c:layout>
          <c:spPr>
            <a:noFill/>
            <a:ln w="25400">
              <a:noFill/>
            </a:ln>
          </c:spPr>
        </c:title>
        <c:numFmt formatCode="d/m/yyyy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1443328"/>
        <c:crosses val="autoZero"/>
        <c:auto val="1"/>
        <c:lblOffset val="100"/>
        <c:baseTimeUnit val="days"/>
        <c:majorUnit val="1"/>
        <c:majorTimeUnit val="months"/>
        <c:minorUnit val="7"/>
        <c:minorTimeUnit val="days"/>
      </c:dateAx>
      <c:valAx>
        <c:axId val="15144332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Fe en S (mg/L)</a:t>
                </a:r>
              </a:p>
            </c:rich>
          </c:tx>
          <c:layout>
            <c:manualLayout>
              <c:xMode val="edge"/>
              <c:yMode val="edge"/>
              <c:x val="1.1375387797311272E-2"/>
              <c:y val="0.40508474576271186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1432576"/>
        <c:crosses val="autoZero"/>
        <c:crossBetween val="between"/>
        <c:minorUnit val="69.3"/>
      </c:valAx>
      <c:dateAx>
        <c:axId val="151457792"/>
        <c:scaling>
          <c:orientation val="minMax"/>
        </c:scaling>
        <c:delete val="1"/>
        <c:axPos val="b"/>
        <c:numFmt formatCode="d/m/yyyy" sourceLinked="1"/>
        <c:tickLblPos val="none"/>
        <c:crossAx val="151459328"/>
        <c:crosses val="autoZero"/>
        <c:auto val="1"/>
        <c:lblOffset val="100"/>
      </c:dateAx>
      <c:valAx>
        <c:axId val="151459328"/>
        <c:scaling>
          <c:logBase val="10"/>
          <c:orientation val="minMax"/>
        </c:scaling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r>
                  <a:t>Zn en Cd (µg/L)</a:t>
                </a:r>
              </a:p>
            </c:rich>
          </c:tx>
          <c:layout>
            <c:manualLayout>
              <c:xMode val="edge"/>
              <c:yMode val="edge"/>
              <c:x val="0.9648397104446742"/>
              <c:y val="0.403389830508474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1457792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8852119958634953"/>
          <c:y val="0.96101694915254232"/>
          <c:w val="0.43019648397104449"/>
          <c:h val="3.728813559322034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Peilbuis 3001-2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verloop Cd, Fe, Zn en S concentraties over tijd</a:t>
            </a:r>
          </a:p>
        </c:rich>
      </c:tx>
      <c:layout>
        <c:manualLayout>
          <c:xMode val="edge"/>
          <c:yMode val="edge"/>
          <c:x val="0.34436401240951398"/>
          <c:y val="2.03389830508474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1003102378490172E-2"/>
          <c:y val="0.12542372881355932"/>
          <c:w val="0.83247156153050672"/>
          <c:h val="0.69491525423728817"/>
        </c:manualLayout>
      </c:layout>
      <c:lineChart>
        <c:grouping val="standard"/>
        <c:ser>
          <c:idx val="2"/>
          <c:order val="2"/>
          <c:tx>
            <c:v>Fe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'pb 3001'!$B$3:$G$3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3001'!$B$28:$G$28</c:f>
              <c:numCache>
                <c:formatCode>General</c:formatCode>
                <c:ptCount val="6"/>
                <c:pt idx="0">
                  <c:v>1200</c:v>
                </c:pt>
                <c:pt idx="3">
                  <c:v>7000</c:v>
                </c:pt>
                <c:pt idx="4">
                  <c:v>93000</c:v>
                </c:pt>
                <c:pt idx="5">
                  <c:v>27000</c:v>
                </c:pt>
              </c:numCache>
            </c:numRef>
          </c:val>
        </c:ser>
        <c:ser>
          <c:idx val="3"/>
          <c:order val="3"/>
          <c:tx>
            <c:v>S</c:v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'pb 3001'!$B$3:$G$3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3001'!$B$32:$G$32</c:f>
              <c:numCache>
                <c:formatCode>General</c:formatCode>
                <c:ptCount val="6"/>
                <c:pt idx="2">
                  <c:v>74000</c:v>
                </c:pt>
                <c:pt idx="3">
                  <c:v>84000</c:v>
                </c:pt>
                <c:pt idx="4">
                  <c:v>43000</c:v>
                </c:pt>
                <c:pt idx="5">
                  <c:v>7000</c:v>
                </c:pt>
              </c:numCache>
            </c:numRef>
          </c:val>
        </c:ser>
        <c:marker val="1"/>
        <c:axId val="151504000"/>
        <c:axId val="151506304"/>
      </c:lineChart>
      <c:lineChart>
        <c:grouping val="standard"/>
        <c:ser>
          <c:idx val="0"/>
          <c:order val="0"/>
          <c:tx>
            <c:v>Zn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'pb 3001'!$B$3:$G$3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3001'!$B$29:$G$29</c:f>
              <c:numCache>
                <c:formatCode>General</c:formatCode>
                <c:ptCount val="6"/>
                <c:pt idx="0">
                  <c:v>220</c:v>
                </c:pt>
                <c:pt idx="3">
                  <c:v>110</c:v>
                </c:pt>
                <c:pt idx="4">
                  <c:v>6.7</c:v>
                </c:pt>
                <c:pt idx="5">
                  <c:v>2</c:v>
                </c:pt>
              </c:numCache>
            </c:numRef>
          </c:val>
        </c:ser>
        <c:ser>
          <c:idx val="1"/>
          <c:order val="1"/>
          <c:tx>
            <c:v>Cd</c:v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'pb 3001'!$B$3:$G$3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3001'!$B$27:$G$27</c:f>
              <c:numCache>
                <c:formatCode>General</c:formatCode>
                <c:ptCount val="6"/>
                <c:pt idx="0">
                  <c:v>0.57999999999999996</c:v>
                </c:pt>
                <c:pt idx="3">
                  <c:v>0.91</c:v>
                </c:pt>
                <c:pt idx="4">
                  <c:v>0.1</c:v>
                </c:pt>
                <c:pt idx="5">
                  <c:v>0.1</c:v>
                </c:pt>
              </c:numCache>
            </c:numRef>
          </c:val>
        </c:ser>
        <c:marker val="1"/>
        <c:axId val="151520768"/>
        <c:axId val="151522304"/>
      </c:lineChart>
      <c:dateAx>
        <c:axId val="151504000"/>
        <c:scaling>
          <c:orientation val="minMax"/>
          <c:max val="39995"/>
          <c:min val="39630"/>
        </c:scaling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Datum</a:t>
                </a:r>
              </a:p>
            </c:rich>
          </c:tx>
          <c:layout>
            <c:manualLayout>
              <c:xMode val="edge"/>
              <c:yMode val="edge"/>
              <c:x val="0.483971044467425"/>
              <c:y val="0.90169491525423728"/>
            </c:manualLayout>
          </c:layout>
          <c:spPr>
            <a:noFill/>
            <a:ln w="25400">
              <a:noFill/>
            </a:ln>
          </c:spPr>
        </c:title>
        <c:numFmt formatCode="d/m/yyyy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1506304"/>
        <c:crosses val="autoZero"/>
        <c:auto val="1"/>
        <c:lblOffset val="100"/>
        <c:baseTimeUnit val="days"/>
        <c:majorUnit val="1"/>
        <c:majorTimeUnit val="months"/>
        <c:minorUnit val="7"/>
        <c:minorTimeUnit val="days"/>
      </c:dateAx>
      <c:valAx>
        <c:axId val="15150630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Fe en S (mg/L)</a:t>
                </a:r>
              </a:p>
            </c:rich>
          </c:tx>
          <c:layout>
            <c:manualLayout>
              <c:xMode val="edge"/>
              <c:yMode val="edge"/>
              <c:x val="1.1375387797311272E-2"/>
              <c:y val="0.39152542372881355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1504000"/>
        <c:crosses val="autoZero"/>
        <c:crossBetween val="between"/>
        <c:minorUnit val="195.3"/>
      </c:valAx>
      <c:dateAx>
        <c:axId val="151520768"/>
        <c:scaling>
          <c:orientation val="minMax"/>
        </c:scaling>
        <c:delete val="1"/>
        <c:axPos val="b"/>
        <c:numFmt formatCode="d/m/yyyy" sourceLinked="1"/>
        <c:tickLblPos val="none"/>
        <c:crossAx val="151522304"/>
        <c:crosses val="autoZero"/>
        <c:auto val="1"/>
        <c:lblOffset val="100"/>
      </c:dateAx>
      <c:valAx>
        <c:axId val="151522304"/>
        <c:scaling>
          <c:logBase val="10"/>
          <c:orientation val="minMax"/>
        </c:scaling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r>
                  <a:t>Zn en Cd (µg/L)</a:t>
                </a:r>
              </a:p>
            </c:rich>
          </c:tx>
          <c:layout>
            <c:manualLayout>
              <c:xMode val="edge"/>
              <c:yMode val="edge"/>
              <c:x val="0.9648397104446742"/>
              <c:y val="0.3898305084745762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1520768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886246122026888"/>
          <c:y val="0.96101694915254232"/>
          <c:w val="0.43019648397104449"/>
          <c:h val="3.728813559322034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Datum 21-7-2008</a:t>
            </a:r>
          </a:p>
        </c:rich>
      </c:tx>
      <c:layout>
        <c:manualLayout>
          <c:xMode val="edge"/>
          <c:yMode val="edge"/>
          <c:x val="0.43123061013443642"/>
          <c:y val="2.0338983050847456E-2"/>
        </c:manualLayout>
      </c:layout>
      <c:spPr>
        <a:noFill/>
        <a:ln w="25400">
          <a:noFill/>
        </a:ln>
      </c:spPr>
    </c:title>
    <c:view3D>
      <c:rotX val="90"/>
      <c:hPercent val="100"/>
      <c:rotY val="0"/>
      <c:depthPercent val="100"/>
      <c:perspective val="0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4126163391933813E-2"/>
          <c:y val="0.11186440677966102"/>
          <c:w val="0.74870734229576008"/>
          <c:h val="0.77627118644067794"/>
        </c:manualLayout>
      </c:layout>
      <c:surfaceChart>
        <c:ser>
          <c:idx val="0"/>
          <c:order val="0"/>
          <c:tx>
            <c:strRef>
              <c:f>'wrap up data'!$E$62</c:f>
              <c:strCache>
                <c:ptCount val="1"/>
                <c:pt idx="0">
                  <c:v>3-4- m-mv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'wrap up data'!$F$61:$M$61</c:f>
              <c:strCache>
                <c:ptCount val="8"/>
                <c:pt idx="0">
                  <c:v>3001/2</c:v>
                </c:pt>
                <c:pt idx="1">
                  <c:v>3000</c:v>
                </c:pt>
                <c:pt idx="2">
                  <c:v>3003</c:v>
                </c:pt>
                <c:pt idx="3">
                  <c:v>3004</c:v>
                </c:pt>
                <c:pt idx="4">
                  <c:v>3005</c:v>
                </c:pt>
                <c:pt idx="5">
                  <c:v>3006</c:v>
                </c:pt>
                <c:pt idx="6">
                  <c:v>3010</c:v>
                </c:pt>
                <c:pt idx="7">
                  <c:v>3007</c:v>
                </c:pt>
              </c:strCache>
            </c:strRef>
          </c:cat>
          <c:val>
            <c:numRef>
              <c:f>'wrap up data'!$F$62:$M$62</c:f>
              <c:numCache>
                <c:formatCode>General</c:formatCode>
                <c:ptCount val="8"/>
                <c:pt idx="0">
                  <c:v>304</c:v>
                </c:pt>
                <c:pt idx="1">
                  <c:v>126</c:v>
                </c:pt>
                <c:pt idx="2">
                  <c:v>104</c:v>
                </c:pt>
                <c:pt idx="3">
                  <c:v>194</c:v>
                </c:pt>
                <c:pt idx="4">
                  <c:v>284</c:v>
                </c:pt>
                <c:pt idx="5">
                  <c:v>190</c:v>
                </c:pt>
                <c:pt idx="6">
                  <c:v>761</c:v>
                </c:pt>
                <c:pt idx="7">
                  <c:v>190</c:v>
                </c:pt>
              </c:numCache>
            </c:numRef>
          </c:val>
        </c:ser>
        <c:ser>
          <c:idx val="1"/>
          <c:order val="1"/>
          <c:tx>
            <c:strRef>
              <c:f>'wrap up data'!$E$63</c:f>
              <c:strCache>
                <c:ptCount val="1"/>
                <c:pt idx="0">
                  <c:v>4-5 m-mv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'wrap up data'!$F$61:$M$61</c:f>
              <c:strCache>
                <c:ptCount val="8"/>
                <c:pt idx="0">
                  <c:v>3001/2</c:v>
                </c:pt>
                <c:pt idx="1">
                  <c:v>3000</c:v>
                </c:pt>
                <c:pt idx="2">
                  <c:v>3003</c:v>
                </c:pt>
                <c:pt idx="3">
                  <c:v>3004</c:v>
                </c:pt>
                <c:pt idx="4">
                  <c:v>3005</c:v>
                </c:pt>
                <c:pt idx="5">
                  <c:v>3006</c:v>
                </c:pt>
                <c:pt idx="6">
                  <c:v>3010</c:v>
                </c:pt>
                <c:pt idx="7">
                  <c:v>3007</c:v>
                </c:pt>
              </c:strCache>
            </c:strRef>
          </c:cat>
          <c:val>
            <c:numRef>
              <c:f>'wrap up data'!$F$63:$M$63</c:f>
              <c:numCache>
                <c:formatCode>General</c:formatCode>
                <c:ptCount val="8"/>
                <c:pt idx="0">
                  <c:v>164</c:v>
                </c:pt>
                <c:pt idx="1">
                  <c:v>126</c:v>
                </c:pt>
                <c:pt idx="2">
                  <c:v>164</c:v>
                </c:pt>
                <c:pt idx="3">
                  <c:v>205</c:v>
                </c:pt>
                <c:pt idx="4">
                  <c:v>150</c:v>
                </c:pt>
                <c:pt idx="5">
                  <c:v>95</c:v>
                </c:pt>
                <c:pt idx="6">
                  <c:v>761</c:v>
                </c:pt>
                <c:pt idx="7">
                  <c:v>95</c:v>
                </c:pt>
              </c:numCache>
            </c:numRef>
          </c:val>
        </c:ser>
        <c:ser>
          <c:idx val="2"/>
          <c:order val="2"/>
          <c:tx>
            <c:strRef>
              <c:f>'wrap up data'!$E$64</c:f>
              <c:strCache>
                <c:ptCount val="1"/>
                <c:pt idx="0">
                  <c:v>5-6 m-mv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'wrap up data'!$F$61:$M$61</c:f>
              <c:strCache>
                <c:ptCount val="8"/>
                <c:pt idx="0">
                  <c:v>3001/2</c:v>
                </c:pt>
                <c:pt idx="1">
                  <c:v>3000</c:v>
                </c:pt>
                <c:pt idx="2">
                  <c:v>3003</c:v>
                </c:pt>
                <c:pt idx="3">
                  <c:v>3004</c:v>
                </c:pt>
                <c:pt idx="4">
                  <c:v>3005</c:v>
                </c:pt>
                <c:pt idx="5">
                  <c:v>3006</c:v>
                </c:pt>
                <c:pt idx="6">
                  <c:v>3010</c:v>
                </c:pt>
                <c:pt idx="7">
                  <c:v>3007</c:v>
                </c:pt>
              </c:strCache>
            </c:strRef>
          </c:cat>
          <c:val>
            <c:numRef>
              <c:f>'wrap up data'!$F$64:$M$64</c:f>
              <c:numCache>
                <c:formatCode>General</c:formatCode>
                <c:ptCount val="8"/>
                <c:pt idx="0">
                  <c:v>197</c:v>
                </c:pt>
                <c:pt idx="1">
                  <c:v>126</c:v>
                </c:pt>
                <c:pt idx="2">
                  <c:v>197</c:v>
                </c:pt>
                <c:pt idx="5">
                  <c:v>1087.5</c:v>
                </c:pt>
                <c:pt idx="6">
                  <c:v>761</c:v>
                </c:pt>
                <c:pt idx="7">
                  <c:v>1087.5</c:v>
                </c:pt>
              </c:numCache>
            </c:numRef>
          </c:val>
        </c:ser>
        <c:ser>
          <c:idx val="3"/>
          <c:order val="3"/>
          <c:tx>
            <c:strRef>
              <c:f>'wrap up data'!$E$65</c:f>
              <c:strCache>
                <c:ptCount val="1"/>
                <c:pt idx="0">
                  <c:v>6-7 m-mv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'wrap up data'!$F$61:$M$61</c:f>
              <c:strCache>
                <c:ptCount val="8"/>
                <c:pt idx="0">
                  <c:v>3001/2</c:v>
                </c:pt>
                <c:pt idx="1">
                  <c:v>3000</c:v>
                </c:pt>
                <c:pt idx="2">
                  <c:v>3003</c:v>
                </c:pt>
                <c:pt idx="3">
                  <c:v>3004</c:v>
                </c:pt>
                <c:pt idx="4">
                  <c:v>3005</c:v>
                </c:pt>
                <c:pt idx="5">
                  <c:v>3006</c:v>
                </c:pt>
                <c:pt idx="6">
                  <c:v>3010</c:v>
                </c:pt>
                <c:pt idx="7">
                  <c:v>3007</c:v>
                </c:pt>
              </c:strCache>
            </c:strRef>
          </c:cat>
          <c:val>
            <c:numRef>
              <c:f>'wrap up data'!$F$65:$M$65</c:f>
              <c:numCache>
                <c:formatCode>General</c:formatCode>
                <c:ptCount val="8"/>
                <c:pt idx="0">
                  <c:v>176</c:v>
                </c:pt>
                <c:pt idx="2">
                  <c:v>176</c:v>
                </c:pt>
                <c:pt idx="3">
                  <c:v>180</c:v>
                </c:pt>
                <c:pt idx="4">
                  <c:v>791</c:v>
                </c:pt>
                <c:pt idx="5">
                  <c:v>1773</c:v>
                </c:pt>
                <c:pt idx="7">
                  <c:v>1773</c:v>
                </c:pt>
              </c:numCache>
            </c:numRef>
          </c:val>
        </c:ser>
        <c:bandFmts>
          <c:bandFm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148936192"/>
        <c:axId val="148938112"/>
        <c:axId val="178169600"/>
      </c:surfaceChart>
      <c:catAx>
        <c:axId val="1489361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peilbuis</a:t>
                </a:r>
              </a:p>
            </c:rich>
          </c:tx>
          <c:layout>
            <c:manualLayout>
              <c:xMode val="edge"/>
              <c:yMode val="edge"/>
              <c:x val="0.38159255429162359"/>
              <c:y val="0.8084745762711864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4893811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48938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EC</a:t>
                </a:r>
              </a:p>
            </c:rich>
          </c:tx>
          <c:layout>
            <c:manualLayout>
              <c:xMode val="edge"/>
              <c:yMode val="edge"/>
              <c:x val="0.93898655635987593"/>
              <c:y val="5.7627118644067797E-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48936192"/>
        <c:crosses val="autoZero"/>
        <c:crossBetween val="midCat"/>
      </c:valAx>
      <c:serAx>
        <c:axId val="178169600"/>
        <c:scaling>
          <c:orientation val="maxMin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diepte</a:t>
                </a:r>
              </a:p>
            </c:rich>
          </c:tx>
          <c:layout>
            <c:manualLayout>
              <c:xMode val="edge"/>
              <c:yMode val="edge"/>
              <c:x val="0.84901758014477768"/>
              <c:y val="0.4830508474576271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48938112"/>
        <c:crosses val="autoZero"/>
        <c:tickLblSkip val="1"/>
        <c:tickMarkSkip val="1"/>
      </c:ser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</c:legendEntry>
      <c:layout>
        <c:manualLayout>
          <c:xMode val="edge"/>
          <c:yMode val="edge"/>
          <c:x val="0.90382626680455014"/>
          <c:y val="8.1355932203389825E-2"/>
          <c:w val="8.2730093071354704E-2"/>
          <c:h val="0.144067796610169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Peilbuis 3001-3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verloop Cd, Fe, Zn en S concentraties over tijd</a:t>
            </a:r>
          </a:p>
        </c:rich>
      </c:tx>
      <c:layout>
        <c:manualLayout>
          <c:xMode val="edge"/>
          <c:yMode val="edge"/>
          <c:x val="0.34436401240951398"/>
          <c:y val="2.03389830508474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76421923474664E-2"/>
          <c:y val="0.12542372881355932"/>
          <c:w val="0.84591520165460188"/>
          <c:h val="0.72372881355932206"/>
        </c:manualLayout>
      </c:layout>
      <c:lineChart>
        <c:grouping val="standard"/>
        <c:ser>
          <c:idx val="2"/>
          <c:order val="2"/>
          <c:tx>
            <c:v>Fe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'pb 3001'!$B$3:$G$3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3001'!$B$50:$G$50</c:f>
              <c:numCache>
                <c:formatCode>General</c:formatCode>
                <c:ptCount val="6"/>
                <c:pt idx="0">
                  <c:v>15000</c:v>
                </c:pt>
                <c:pt idx="3">
                  <c:v>9000</c:v>
                </c:pt>
                <c:pt idx="4">
                  <c:v>8800</c:v>
                </c:pt>
                <c:pt idx="5">
                  <c:v>12000</c:v>
                </c:pt>
              </c:numCache>
            </c:numRef>
          </c:val>
        </c:ser>
        <c:ser>
          <c:idx val="3"/>
          <c:order val="3"/>
          <c:tx>
            <c:v>S</c:v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'pb 3001'!$B$3:$G$3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3001'!$B$54:$G$54</c:f>
              <c:numCache>
                <c:formatCode>General</c:formatCode>
                <c:ptCount val="6"/>
                <c:pt idx="1">
                  <c:v>31</c:v>
                </c:pt>
                <c:pt idx="3">
                  <c:v>26</c:v>
                </c:pt>
                <c:pt idx="4">
                  <c:v>21</c:v>
                </c:pt>
                <c:pt idx="5">
                  <c:v>22</c:v>
                </c:pt>
              </c:numCache>
            </c:numRef>
          </c:val>
        </c:ser>
        <c:marker val="1"/>
        <c:axId val="151567360"/>
        <c:axId val="151569920"/>
      </c:lineChart>
      <c:lineChart>
        <c:grouping val="standard"/>
        <c:ser>
          <c:idx val="0"/>
          <c:order val="0"/>
          <c:tx>
            <c:v>Zn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'pb 3001'!$B$3:$G$3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3001'!$B$51:$G$51</c:f>
              <c:numCache>
                <c:formatCode>General</c:formatCode>
                <c:ptCount val="6"/>
                <c:pt idx="0">
                  <c:v>50</c:v>
                </c:pt>
                <c:pt idx="3">
                  <c:v>43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</c:ser>
        <c:ser>
          <c:idx val="1"/>
          <c:order val="1"/>
          <c:tx>
            <c:v>Cd</c:v>
          </c:tx>
          <c:spPr>
            <a:ln w="28575">
              <a:noFill/>
            </a:ln>
          </c:spPr>
          <c:marker>
            <c:symbol val="squar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'pb 3001'!$B$3:$G$3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3001'!$B$49:$G$49</c:f>
              <c:numCache>
                <c:formatCode>General</c:formatCode>
                <c:ptCount val="6"/>
                <c:pt idx="0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</c:numCache>
            </c:numRef>
          </c:val>
        </c:ser>
        <c:marker val="1"/>
        <c:axId val="151571840"/>
        <c:axId val="151598208"/>
      </c:lineChart>
      <c:dateAx>
        <c:axId val="151567360"/>
        <c:scaling>
          <c:orientation val="minMax"/>
          <c:max val="39995"/>
          <c:min val="39630"/>
        </c:scaling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Datum</a:t>
                </a:r>
              </a:p>
            </c:rich>
          </c:tx>
          <c:layout>
            <c:manualLayout>
              <c:xMode val="edge"/>
              <c:yMode val="edge"/>
              <c:x val="0.483971044467425"/>
              <c:y val="0.90169491525423728"/>
            </c:manualLayout>
          </c:layout>
          <c:spPr>
            <a:noFill/>
            <a:ln w="25400">
              <a:noFill/>
            </a:ln>
          </c:spPr>
        </c:title>
        <c:numFmt formatCode="d/m/yyyy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1569920"/>
        <c:crosses val="autoZero"/>
        <c:auto val="1"/>
        <c:lblOffset val="100"/>
        <c:baseTimeUnit val="days"/>
        <c:majorUnit val="1"/>
        <c:majorTimeUnit val="months"/>
        <c:minorUnit val="7"/>
        <c:minorTimeUnit val="days"/>
      </c:dateAx>
      <c:valAx>
        <c:axId val="15156992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Fe en S (mg/L)</a:t>
                </a:r>
              </a:p>
            </c:rich>
          </c:tx>
          <c:layout>
            <c:manualLayout>
              <c:xMode val="edge"/>
              <c:yMode val="edge"/>
              <c:x val="1.1375387797311272E-2"/>
              <c:y val="0.40508474576271186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1567360"/>
        <c:crosses val="autoZero"/>
        <c:crossBetween val="between"/>
        <c:minorUnit val="31.5"/>
      </c:valAx>
      <c:dateAx>
        <c:axId val="151571840"/>
        <c:scaling>
          <c:orientation val="minMax"/>
        </c:scaling>
        <c:delete val="1"/>
        <c:axPos val="b"/>
        <c:numFmt formatCode="d/m/yyyy" sourceLinked="1"/>
        <c:tickLblPos val="none"/>
        <c:crossAx val="151598208"/>
        <c:crosses val="autoZero"/>
        <c:auto val="1"/>
        <c:lblOffset val="100"/>
      </c:dateAx>
      <c:valAx>
        <c:axId val="151598208"/>
        <c:scaling>
          <c:logBase val="10"/>
          <c:orientation val="minMax"/>
        </c:scaling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r>
                  <a:t>Zn en Cd (µg/L)</a:t>
                </a:r>
              </a:p>
            </c:rich>
          </c:tx>
          <c:layout>
            <c:manualLayout>
              <c:xMode val="edge"/>
              <c:yMode val="edge"/>
              <c:x val="0.96380558428128227"/>
              <c:y val="0.403389830508474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1571840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093071354705275"/>
          <c:y val="0.96101694915254232"/>
          <c:w val="0.43019648397104449"/>
          <c:h val="3.728813559322034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Injector 3002-1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verloop Cd, Fe, Zn en S concentraties over tijd</a:t>
            </a:r>
          </a:p>
        </c:rich>
      </c:tx>
      <c:layout>
        <c:manualLayout>
          <c:xMode val="edge"/>
          <c:yMode val="edge"/>
          <c:x val="0.34436401240951398"/>
          <c:y val="2.03389830508474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76421923474664E-2"/>
          <c:y val="0.12542372881355932"/>
          <c:w val="0.83247156153050672"/>
          <c:h val="0.72372881355932206"/>
        </c:manualLayout>
      </c:layout>
      <c:lineChart>
        <c:grouping val="standard"/>
        <c:ser>
          <c:idx val="2"/>
          <c:order val="2"/>
          <c:tx>
            <c:v>Fe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'pb 3002'!$B$3:$G$3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3002'!$B$6:$G$6</c:f>
              <c:numCache>
                <c:formatCode>General</c:formatCode>
                <c:ptCount val="6"/>
                <c:pt idx="0">
                  <c:v>61</c:v>
                </c:pt>
                <c:pt idx="5">
                  <c:v>20</c:v>
                </c:pt>
              </c:numCache>
            </c:numRef>
          </c:val>
        </c:ser>
        <c:ser>
          <c:idx val="3"/>
          <c:order val="3"/>
          <c:tx>
            <c:v>S</c:v>
          </c:tx>
          <c:spPr>
            <a:ln w="12700">
              <a:solidFill>
                <a:srgbClr val="FF0000"/>
              </a:solidFill>
              <a:prstDash val="lgDashDot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'pb 3002'!$B$3:$G$3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3002'!$B$10:$G$10</c:f>
              <c:numCache>
                <c:formatCode>General</c:formatCode>
                <c:ptCount val="6"/>
                <c:pt idx="2">
                  <c:v>8000</c:v>
                </c:pt>
                <c:pt idx="5">
                  <c:v>8800</c:v>
                </c:pt>
              </c:numCache>
            </c:numRef>
          </c:val>
        </c:ser>
        <c:marker val="1"/>
        <c:axId val="152025344"/>
        <c:axId val="152036096"/>
      </c:lineChart>
      <c:lineChart>
        <c:grouping val="standard"/>
        <c:ser>
          <c:idx val="0"/>
          <c:order val="0"/>
          <c:tx>
            <c:v>Zn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'pb 3002'!$B$3:$G$3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3002'!$B$7:$G$7</c:f>
              <c:numCache>
                <c:formatCode>General</c:formatCode>
                <c:ptCount val="6"/>
                <c:pt idx="0">
                  <c:v>4500</c:v>
                </c:pt>
                <c:pt idx="5">
                  <c:v>4500</c:v>
                </c:pt>
              </c:numCache>
            </c:numRef>
          </c:val>
        </c:ser>
        <c:ser>
          <c:idx val="1"/>
          <c:order val="1"/>
          <c:tx>
            <c:v>Cd</c:v>
          </c:tx>
          <c:spPr>
            <a:ln w="12700">
              <a:solidFill>
                <a:srgbClr val="000080"/>
              </a:solidFill>
              <a:prstDash val="lgDashDot"/>
            </a:ln>
          </c:spPr>
          <c:marker>
            <c:symbol val="squar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'pb 3002'!$B$3:$G$3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3002'!$B$5:$G$5</c:f>
              <c:numCache>
                <c:formatCode>General</c:formatCode>
                <c:ptCount val="6"/>
                <c:pt idx="0" formatCode="0.0">
                  <c:v>6</c:v>
                </c:pt>
                <c:pt idx="5">
                  <c:v>5.6</c:v>
                </c:pt>
              </c:numCache>
            </c:numRef>
          </c:val>
        </c:ser>
        <c:marker val="1"/>
        <c:axId val="152038016"/>
        <c:axId val="152109440"/>
      </c:lineChart>
      <c:dateAx>
        <c:axId val="152025344"/>
        <c:scaling>
          <c:orientation val="minMax"/>
          <c:max val="39995"/>
          <c:min val="39630"/>
        </c:scaling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Datum</a:t>
                </a:r>
              </a:p>
            </c:rich>
          </c:tx>
          <c:layout>
            <c:manualLayout>
              <c:xMode val="edge"/>
              <c:yMode val="edge"/>
              <c:x val="0.47673216132368151"/>
              <c:y val="0.90169491525423728"/>
            </c:manualLayout>
          </c:layout>
          <c:spPr>
            <a:noFill/>
            <a:ln w="25400">
              <a:noFill/>
            </a:ln>
          </c:spPr>
        </c:title>
        <c:numFmt formatCode="d/m/yyyy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2036096"/>
        <c:crosses val="autoZero"/>
        <c:auto val="1"/>
        <c:lblOffset val="100"/>
        <c:baseTimeUnit val="days"/>
        <c:majorUnit val="1"/>
        <c:majorTimeUnit val="months"/>
        <c:minorUnit val="7"/>
        <c:minorTimeUnit val="days"/>
      </c:dateAx>
      <c:valAx>
        <c:axId val="15203609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Fe en S (mg/L)</a:t>
                </a:r>
              </a:p>
            </c:rich>
          </c:tx>
          <c:layout>
            <c:manualLayout>
              <c:xMode val="edge"/>
              <c:yMode val="edge"/>
              <c:x val="1.1375387797311272E-2"/>
              <c:y val="0.40508474576271186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2025344"/>
        <c:crosses val="autoZero"/>
        <c:crossBetween val="between"/>
        <c:minorUnit val="18.48"/>
      </c:valAx>
      <c:dateAx>
        <c:axId val="152038016"/>
        <c:scaling>
          <c:orientation val="minMax"/>
        </c:scaling>
        <c:delete val="1"/>
        <c:axPos val="b"/>
        <c:numFmt formatCode="d/m/yyyy" sourceLinked="1"/>
        <c:tickLblPos val="none"/>
        <c:crossAx val="152109440"/>
        <c:crosses val="autoZero"/>
        <c:auto val="1"/>
        <c:lblOffset val="100"/>
      </c:dateAx>
      <c:valAx>
        <c:axId val="152109440"/>
        <c:scaling>
          <c:logBase val="10"/>
          <c:orientation val="minMax"/>
        </c:scaling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r>
                  <a:t>Zn en Cd (µg/L)</a:t>
                </a:r>
              </a:p>
            </c:rich>
          </c:tx>
          <c:layout>
            <c:manualLayout>
              <c:xMode val="edge"/>
              <c:yMode val="edge"/>
              <c:x val="0.9648397104446742"/>
              <c:y val="0.403389830508474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2038016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162357807652534"/>
          <c:y val="0.96101694915254232"/>
          <c:w val="0.43019648397104449"/>
          <c:h val="3.728813559322034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Injector 3002-2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verloop Cd, Fe, Zn en S concentraties over tijd</a:t>
            </a:r>
          </a:p>
        </c:rich>
      </c:tx>
      <c:layout>
        <c:manualLayout>
          <c:xMode val="edge"/>
          <c:yMode val="edge"/>
          <c:x val="0.34436401240951398"/>
          <c:y val="2.03389830508474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76421923474664E-2"/>
          <c:y val="0.12542372881355932"/>
          <c:w val="0.83971044467425027"/>
          <c:h val="0.72372881355932206"/>
        </c:manualLayout>
      </c:layout>
      <c:lineChart>
        <c:grouping val="standard"/>
        <c:ser>
          <c:idx val="2"/>
          <c:order val="2"/>
          <c:tx>
            <c:v>Fe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'pb 3002'!$B$3:$G$3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3002'!$B$29:$G$29</c:f>
              <c:numCache>
                <c:formatCode>General</c:formatCode>
                <c:ptCount val="6"/>
                <c:pt idx="0">
                  <c:v>540</c:v>
                </c:pt>
                <c:pt idx="3">
                  <c:v>4200</c:v>
                </c:pt>
                <c:pt idx="4">
                  <c:v>2000</c:v>
                </c:pt>
                <c:pt idx="5">
                  <c:v>1400</c:v>
                </c:pt>
              </c:numCache>
            </c:numRef>
          </c:val>
        </c:ser>
        <c:ser>
          <c:idx val="3"/>
          <c:order val="3"/>
          <c:tx>
            <c:v>S</c:v>
          </c:tx>
          <c:spPr>
            <a:ln w="12700">
              <a:solidFill>
                <a:srgbClr val="FF0000"/>
              </a:solidFill>
              <a:prstDash val="lgDashDot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'pb 3002'!$B$3:$G$3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3002'!$B$33:$G$33</c:f>
              <c:numCache>
                <c:formatCode>General</c:formatCode>
                <c:ptCount val="6"/>
                <c:pt idx="1">
                  <c:v>16000</c:v>
                </c:pt>
                <c:pt idx="2">
                  <c:v>16000</c:v>
                </c:pt>
                <c:pt idx="3">
                  <c:v>13000</c:v>
                </c:pt>
                <c:pt idx="4">
                  <c:v>13000</c:v>
                </c:pt>
                <c:pt idx="5">
                  <c:v>15000</c:v>
                </c:pt>
              </c:numCache>
            </c:numRef>
          </c:val>
        </c:ser>
        <c:marker val="1"/>
        <c:axId val="152179072"/>
        <c:axId val="152181376"/>
      </c:lineChart>
      <c:lineChart>
        <c:grouping val="standard"/>
        <c:ser>
          <c:idx val="0"/>
          <c:order val="0"/>
          <c:tx>
            <c:v>Zn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'pb 3002'!$B$3:$G$3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3002'!$B$30:$G$30</c:f>
              <c:numCache>
                <c:formatCode>General</c:formatCode>
                <c:ptCount val="6"/>
                <c:pt idx="0">
                  <c:v>640</c:v>
                </c:pt>
                <c:pt idx="3">
                  <c:v>140</c:v>
                </c:pt>
                <c:pt idx="4">
                  <c:v>360</c:v>
                </c:pt>
                <c:pt idx="5">
                  <c:v>520</c:v>
                </c:pt>
              </c:numCache>
            </c:numRef>
          </c:val>
        </c:ser>
        <c:ser>
          <c:idx val="1"/>
          <c:order val="1"/>
          <c:tx>
            <c:v>Cd</c:v>
          </c:tx>
          <c:spPr>
            <a:ln w="12700">
              <a:solidFill>
                <a:srgbClr val="000080"/>
              </a:solidFill>
              <a:prstDash val="lgDashDot"/>
            </a:ln>
          </c:spPr>
          <c:marker>
            <c:symbol val="squar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'pb 3002'!$B$3:$G$3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3002'!$B$28:$G$28</c:f>
              <c:numCache>
                <c:formatCode>General</c:formatCode>
                <c:ptCount val="6"/>
                <c:pt idx="0" formatCode="0.00">
                  <c:v>0.6</c:v>
                </c:pt>
                <c:pt idx="3">
                  <c:v>0.1</c:v>
                </c:pt>
                <c:pt idx="4">
                  <c:v>0.36</c:v>
                </c:pt>
                <c:pt idx="5">
                  <c:v>0.71</c:v>
                </c:pt>
              </c:numCache>
            </c:numRef>
          </c:val>
        </c:ser>
        <c:marker val="1"/>
        <c:axId val="152195840"/>
        <c:axId val="152197376"/>
      </c:lineChart>
      <c:dateAx>
        <c:axId val="152179072"/>
        <c:scaling>
          <c:orientation val="minMax"/>
          <c:max val="39995"/>
          <c:min val="39630"/>
        </c:scaling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Datum</a:t>
                </a:r>
              </a:p>
            </c:rich>
          </c:tx>
          <c:layout>
            <c:manualLayout>
              <c:xMode val="edge"/>
              <c:yMode val="edge"/>
              <c:x val="0.4808686659772492"/>
              <c:y val="0.90169491525423728"/>
            </c:manualLayout>
          </c:layout>
          <c:spPr>
            <a:noFill/>
            <a:ln w="25400">
              <a:noFill/>
            </a:ln>
          </c:spPr>
        </c:title>
        <c:numFmt formatCode="d/m/yyyy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2181376"/>
        <c:crosses val="autoZero"/>
        <c:auto val="1"/>
        <c:lblOffset val="100"/>
        <c:baseTimeUnit val="days"/>
        <c:majorUnit val="1"/>
        <c:majorTimeUnit val="months"/>
        <c:minorUnit val="7"/>
        <c:minorTimeUnit val="days"/>
      </c:dateAx>
      <c:valAx>
        <c:axId val="15218137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Fe en S (mg/L)</a:t>
                </a:r>
              </a:p>
            </c:rich>
          </c:tx>
          <c:layout>
            <c:manualLayout>
              <c:xMode val="edge"/>
              <c:yMode val="edge"/>
              <c:x val="1.1375387797311272E-2"/>
              <c:y val="0.40508474576271186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2179072"/>
        <c:crosses val="autoZero"/>
        <c:crossBetween val="between"/>
        <c:minorUnit val="33.6"/>
      </c:valAx>
      <c:dateAx>
        <c:axId val="152195840"/>
        <c:scaling>
          <c:orientation val="minMax"/>
        </c:scaling>
        <c:delete val="1"/>
        <c:axPos val="b"/>
        <c:numFmt formatCode="d/m/yyyy" sourceLinked="1"/>
        <c:tickLblPos val="none"/>
        <c:crossAx val="152197376"/>
        <c:crosses val="autoZero"/>
        <c:auto val="1"/>
        <c:lblOffset val="100"/>
      </c:dateAx>
      <c:valAx>
        <c:axId val="152197376"/>
        <c:scaling>
          <c:logBase val="10"/>
          <c:orientation val="minMax"/>
        </c:scaling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r>
                  <a:t>Zn en Cd (µg/L)</a:t>
                </a:r>
              </a:p>
            </c:rich>
          </c:tx>
          <c:layout>
            <c:manualLayout>
              <c:xMode val="edge"/>
              <c:yMode val="edge"/>
              <c:x val="0.9648397104446742"/>
              <c:y val="0.403389830508474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2195840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576008273009308"/>
          <c:y val="0.96101694915254232"/>
          <c:w val="0.43019648397104449"/>
          <c:h val="3.728813559322034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Injector 3002-3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verloop Cd, Fe, Zn en S concentraties over tijd</a:t>
            </a:r>
          </a:p>
        </c:rich>
      </c:tx>
      <c:layout>
        <c:manualLayout>
          <c:xMode val="edge"/>
          <c:yMode val="edge"/>
          <c:x val="0.34436401240951398"/>
          <c:y val="2.03389830508474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1003102378490172E-2"/>
          <c:y val="0.12542372881355932"/>
          <c:w val="0.83247156153050672"/>
          <c:h val="0.69491525423728817"/>
        </c:manualLayout>
      </c:layout>
      <c:lineChart>
        <c:grouping val="standard"/>
        <c:ser>
          <c:idx val="2"/>
          <c:order val="2"/>
          <c:tx>
            <c:v>Fe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'pb 3002'!$B$3:$G$3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3002'!$B$52:$G$52</c:f>
              <c:numCache>
                <c:formatCode>General</c:formatCode>
                <c:ptCount val="6"/>
                <c:pt idx="0">
                  <c:v>250</c:v>
                </c:pt>
                <c:pt idx="3">
                  <c:v>41000</c:v>
                </c:pt>
                <c:pt idx="4">
                  <c:v>23000</c:v>
                </c:pt>
                <c:pt idx="5">
                  <c:v>17000</c:v>
                </c:pt>
              </c:numCache>
            </c:numRef>
          </c:val>
        </c:ser>
        <c:ser>
          <c:idx val="3"/>
          <c:order val="3"/>
          <c:tx>
            <c:v>S</c:v>
          </c:tx>
          <c:spPr>
            <a:ln w="12700">
              <a:solidFill>
                <a:srgbClr val="FF0000"/>
              </a:solidFill>
              <a:prstDash val="lgDashDot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'pb 3002'!$B$3:$G$3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3002'!$B$56:$G$56</c:f>
              <c:numCache>
                <c:formatCode>General</c:formatCode>
                <c:ptCount val="6"/>
                <c:pt idx="1">
                  <c:v>21000</c:v>
                </c:pt>
                <c:pt idx="2">
                  <c:v>62000</c:v>
                </c:pt>
                <c:pt idx="3">
                  <c:v>100000</c:v>
                </c:pt>
                <c:pt idx="4">
                  <c:v>33000</c:v>
                </c:pt>
                <c:pt idx="5">
                  <c:v>7500</c:v>
                </c:pt>
              </c:numCache>
            </c:numRef>
          </c:val>
        </c:ser>
        <c:marker val="1"/>
        <c:axId val="152221952"/>
        <c:axId val="152236800"/>
      </c:lineChart>
      <c:lineChart>
        <c:grouping val="standard"/>
        <c:ser>
          <c:idx val="0"/>
          <c:order val="0"/>
          <c:tx>
            <c:v>Zn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'pb 3002'!$B$3:$G$3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3002'!$B$53:$G$53</c:f>
              <c:numCache>
                <c:formatCode>General</c:formatCode>
                <c:ptCount val="6"/>
                <c:pt idx="0">
                  <c:v>300</c:v>
                </c:pt>
                <c:pt idx="3">
                  <c:v>170</c:v>
                </c:pt>
                <c:pt idx="4">
                  <c:v>370</c:v>
                </c:pt>
                <c:pt idx="5">
                  <c:v>2</c:v>
                </c:pt>
              </c:numCache>
            </c:numRef>
          </c:val>
        </c:ser>
        <c:ser>
          <c:idx val="1"/>
          <c:order val="1"/>
          <c:tx>
            <c:v>Cd</c:v>
          </c:tx>
          <c:spPr>
            <a:ln w="12700">
              <a:solidFill>
                <a:srgbClr val="000080"/>
              </a:solidFill>
              <a:prstDash val="lgDashDot"/>
            </a:ln>
          </c:spPr>
          <c:marker>
            <c:symbol val="squar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'pb 3002'!$B$3:$G$3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3002'!$B$51:$G$51</c:f>
              <c:numCache>
                <c:formatCode>General</c:formatCode>
                <c:ptCount val="6"/>
                <c:pt idx="0" formatCode="0.00">
                  <c:v>0.69</c:v>
                </c:pt>
                <c:pt idx="3">
                  <c:v>1.3</c:v>
                </c:pt>
                <c:pt idx="4">
                  <c:v>0.1</c:v>
                </c:pt>
                <c:pt idx="5">
                  <c:v>0.1</c:v>
                </c:pt>
              </c:numCache>
            </c:numRef>
          </c:val>
        </c:ser>
        <c:marker val="1"/>
        <c:axId val="152238720"/>
        <c:axId val="152265088"/>
      </c:lineChart>
      <c:dateAx>
        <c:axId val="152221952"/>
        <c:scaling>
          <c:orientation val="minMax"/>
          <c:max val="39995"/>
          <c:min val="39630"/>
        </c:scaling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Datum</a:t>
                </a:r>
              </a:p>
            </c:rich>
          </c:tx>
          <c:layout>
            <c:manualLayout>
              <c:xMode val="edge"/>
              <c:yMode val="edge"/>
              <c:x val="0.483971044467425"/>
              <c:y val="0.90169491525423728"/>
            </c:manualLayout>
          </c:layout>
          <c:spPr>
            <a:noFill/>
            <a:ln w="25400">
              <a:noFill/>
            </a:ln>
          </c:spPr>
        </c:title>
        <c:numFmt formatCode="d/m/yyyy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2236800"/>
        <c:crosses val="autoZero"/>
        <c:auto val="1"/>
        <c:lblOffset val="100"/>
        <c:baseTimeUnit val="days"/>
        <c:majorUnit val="1"/>
        <c:majorTimeUnit val="months"/>
        <c:minorUnit val="7"/>
        <c:minorTimeUnit val="days"/>
      </c:dateAx>
      <c:valAx>
        <c:axId val="15223680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Fe en S (mg/L)</a:t>
                </a:r>
              </a:p>
            </c:rich>
          </c:tx>
          <c:layout>
            <c:manualLayout>
              <c:xMode val="edge"/>
              <c:yMode val="edge"/>
              <c:x val="1.1375387797311272E-2"/>
              <c:y val="0.39152542372881355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2221952"/>
        <c:crosses val="autoZero"/>
        <c:crossBetween val="between"/>
        <c:majorUnit val="210"/>
        <c:minorUnit val="210"/>
      </c:valAx>
      <c:dateAx>
        <c:axId val="152238720"/>
        <c:scaling>
          <c:orientation val="minMax"/>
        </c:scaling>
        <c:delete val="1"/>
        <c:axPos val="b"/>
        <c:numFmt formatCode="d/m/yyyy" sourceLinked="1"/>
        <c:tickLblPos val="none"/>
        <c:crossAx val="152265088"/>
        <c:crosses val="autoZero"/>
        <c:auto val="1"/>
        <c:lblOffset val="100"/>
      </c:dateAx>
      <c:valAx>
        <c:axId val="152265088"/>
        <c:scaling>
          <c:logBase val="10"/>
          <c:orientation val="minMax"/>
        </c:scaling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r>
                  <a:t>Zn en Cd (µg/L)</a:t>
                </a:r>
              </a:p>
            </c:rich>
          </c:tx>
          <c:layout>
            <c:manualLayout>
              <c:xMode val="edge"/>
              <c:yMode val="edge"/>
              <c:x val="0.9648397104446742"/>
              <c:y val="0.3898305084745762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2238720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506721820062049"/>
          <c:y val="0.96101694915254232"/>
          <c:w val="0.43019648397104449"/>
          <c:h val="3.728813559322034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Injector 3010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verloop Cd, Fe, Zn en S concentraties over tijd</a:t>
            </a:r>
          </a:p>
        </c:rich>
      </c:tx>
      <c:layout>
        <c:manualLayout>
          <c:xMode val="edge"/>
          <c:yMode val="edge"/>
          <c:x val="0.34436401240951398"/>
          <c:y val="2.03389830508474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1003102378490172E-2"/>
          <c:y val="0.12542372881355932"/>
          <c:w val="0.83247156153050672"/>
          <c:h val="0.69491525423728817"/>
        </c:manualLayout>
      </c:layout>
      <c:lineChart>
        <c:grouping val="standard"/>
        <c:ser>
          <c:idx val="2"/>
          <c:order val="2"/>
          <c:tx>
            <c:v>Fe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injectoren!$B$3:$I$3</c:f>
              <c:numCache>
                <c:formatCode>d/m/yyyy</c:formatCode>
                <c:ptCount val="8"/>
                <c:pt idx="0">
                  <c:v>39630</c:v>
                </c:pt>
                <c:pt idx="1">
                  <c:v>39638</c:v>
                </c:pt>
                <c:pt idx="2">
                  <c:v>39650</c:v>
                </c:pt>
                <c:pt idx="3">
                  <c:v>39688</c:v>
                </c:pt>
                <c:pt idx="4">
                  <c:v>39700</c:v>
                </c:pt>
                <c:pt idx="5">
                  <c:v>39729</c:v>
                </c:pt>
                <c:pt idx="6">
                  <c:v>39797</c:v>
                </c:pt>
                <c:pt idx="7">
                  <c:v>39979</c:v>
                </c:pt>
              </c:numCache>
            </c:numRef>
          </c:cat>
          <c:val>
            <c:numRef>
              <c:f>injectoren!$B$30:$I$30</c:f>
              <c:numCache>
                <c:formatCode>General</c:formatCode>
                <c:ptCount val="8"/>
                <c:pt idx="0">
                  <c:v>20</c:v>
                </c:pt>
                <c:pt idx="5">
                  <c:v>10000</c:v>
                </c:pt>
                <c:pt idx="6">
                  <c:v>2000</c:v>
                </c:pt>
                <c:pt idx="7">
                  <c:v>130</c:v>
                </c:pt>
              </c:numCache>
            </c:numRef>
          </c:val>
        </c:ser>
        <c:ser>
          <c:idx val="3"/>
          <c:order val="3"/>
          <c:tx>
            <c:v>S</c:v>
          </c:tx>
          <c:spPr>
            <a:ln w="12700">
              <a:solidFill>
                <a:srgbClr val="FF0000"/>
              </a:solidFill>
              <a:prstDash val="lgDashDot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injectoren!$B$3:$I$3</c:f>
              <c:numCache>
                <c:formatCode>d/m/yyyy</c:formatCode>
                <c:ptCount val="8"/>
                <c:pt idx="0">
                  <c:v>39630</c:v>
                </c:pt>
                <c:pt idx="1">
                  <c:v>39638</c:v>
                </c:pt>
                <c:pt idx="2">
                  <c:v>39650</c:v>
                </c:pt>
                <c:pt idx="3">
                  <c:v>39688</c:v>
                </c:pt>
                <c:pt idx="4">
                  <c:v>39700</c:v>
                </c:pt>
                <c:pt idx="5">
                  <c:v>39729</c:v>
                </c:pt>
                <c:pt idx="6">
                  <c:v>39797</c:v>
                </c:pt>
                <c:pt idx="7">
                  <c:v>39979</c:v>
                </c:pt>
              </c:numCache>
            </c:numRef>
          </c:cat>
          <c:val>
            <c:numRef>
              <c:f>injectoren!$B$34:$I$34</c:f>
              <c:numCache>
                <c:formatCode>General</c:formatCode>
                <c:ptCount val="8"/>
                <c:pt idx="2">
                  <c:v>83000</c:v>
                </c:pt>
                <c:pt idx="4">
                  <c:v>13000</c:v>
                </c:pt>
                <c:pt idx="5">
                  <c:v>12000</c:v>
                </c:pt>
                <c:pt idx="6">
                  <c:v>9100</c:v>
                </c:pt>
                <c:pt idx="7">
                  <c:v>12000</c:v>
                </c:pt>
              </c:numCache>
            </c:numRef>
          </c:val>
        </c:ser>
        <c:marker val="1"/>
        <c:axId val="177965312"/>
        <c:axId val="177971968"/>
      </c:lineChart>
      <c:lineChart>
        <c:grouping val="standard"/>
        <c:ser>
          <c:idx val="0"/>
          <c:order val="0"/>
          <c:tx>
            <c:v>Zn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injectoren!$B$3:$I$3</c:f>
              <c:numCache>
                <c:formatCode>d/m/yyyy</c:formatCode>
                <c:ptCount val="8"/>
                <c:pt idx="0">
                  <c:v>39630</c:v>
                </c:pt>
                <c:pt idx="1">
                  <c:v>39638</c:v>
                </c:pt>
                <c:pt idx="2">
                  <c:v>39650</c:v>
                </c:pt>
                <c:pt idx="3">
                  <c:v>39688</c:v>
                </c:pt>
                <c:pt idx="4">
                  <c:v>39700</c:v>
                </c:pt>
                <c:pt idx="5">
                  <c:v>39729</c:v>
                </c:pt>
                <c:pt idx="6">
                  <c:v>39797</c:v>
                </c:pt>
                <c:pt idx="7">
                  <c:v>39979</c:v>
                </c:pt>
              </c:numCache>
            </c:numRef>
          </c:cat>
          <c:val>
            <c:numRef>
              <c:f>injectoren!$B$31:$I$31</c:f>
              <c:numCache>
                <c:formatCode>General</c:formatCode>
                <c:ptCount val="8"/>
                <c:pt idx="0">
                  <c:v>440</c:v>
                </c:pt>
                <c:pt idx="5">
                  <c:v>26</c:v>
                </c:pt>
                <c:pt idx="6">
                  <c:v>320</c:v>
                </c:pt>
                <c:pt idx="7">
                  <c:v>340</c:v>
                </c:pt>
              </c:numCache>
            </c:numRef>
          </c:val>
        </c:ser>
        <c:ser>
          <c:idx val="1"/>
          <c:order val="1"/>
          <c:tx>
            <c:v>Cd</c:v>
          </c:tx>
          <c:spPr>
            <a:ln w="12700">
              <a:solidFill>
                <a:srgbClr val="000080"/>
              </a:solidFill>
              <a:prstDash val="lgDashDot"/>
            </a:ln>
          </c:spPr>
          <c:marker>
            <c:symbol val="squar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injectoren!$B$3:$I$3</c:f>
              <c:numCache>
                <c:formatCode>d/m/yyyy</c:formatCode>
                <c:ptCount val="8"/>
                <c:pt idx="0">
                  <c:v>39630</c:v>
                </c:pt>
                <c:pt idx="1">
                  <c:v>39638</c:v>
                </c:pt>
                <c:pt idx="2">
                  <c:v>39650</c:v>
                </c:pt>
                <c:pt idx="3">
                  <c:v>39688</c:v>
                </c:pt>
                <c:pt idx="4">
                  <c:v>39700</c:v>
                </c:pt>
                <c:pt idx="5">
                  <c:v>39729</c:v>
                </c:pt>
                <c:pt idx="6">
                  <c:v>39797</c:v>
                </c:pt>
                <c:pt idx="7">
                  <c:v>39979</c:v>
                </c:pt>
              </c:numCache>
            </c:numRef>
          </c:cat>
          <c:val>
            <c:numRef>
              <c:f>injectoren!$B$29:$I$29</c:f>
              <c:numCache>
                <c:formatCode>General</c:formatCode>
                <c:ptCount val="8"/>
                <c:pt idx="0" formatCode="0.0">
                  <c:v>1</c:v>
                </c:pt>
                <c:pt idx="5">
                  <c:v>1</c:v>
                </c:pt>
                <c:pt idx="6" formatCode="0.0">
                  <c:v>0.33</c:v>
                </c:pt>
                <c:pt idx="7">
                  <c:v>1.1000000000000001</c:v>
                </c:pt>
              </c:numCache>
            </c:numRef>
          </c:val>
        </c:ser>
        <c:marker val="1"/>
        <c:axId val="177973888"/>
        <c:axId val="178004352"/>
      </c:lineChart>
      <c:dateAx>
        <c:axId val="177965312"/>
        <c:scaling>
          <c:orientation val="minMax"/>
          <c:max val="39995"/>
          <c:min val="39630"/>
        </c:scaling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Datum</a:t>
                </a:r>
              </a:p>
            </c:rich>
          </c:tx>
          <c:layout>
            <c:manualLayout>
              <c:xMode val="edge"/>
              <c:yMode val="edge"/>
              <c:x val="0.483971044467425"/>
              <c:y val="0.90169491525423728"/>
            </c:manualLayout>
          </c:layout>
          <c:spPr>
            <a:noFill/>
            <a:ln w="25400">
              <a:noFill/>
            </a:ln>
          </c:spPr>
        </c:title>
        <c:numFmt formatCode="d/m/yyyy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77971968"/>
        <c:crosses val="autoZero"/>
        <c:auto val="1"/>
        <c:lblOffset val="100"/>
        <c:baseTimeUnit val="days"/>
        <c:majorUnit val="1"/>
        <c:majorTimeUnit val="months"/>
        <c:minorUnit val="7"/>
        <c:minorTimeUnit val="days"/>
      </c:dateAx>
      <c:valAx>
        <c:axId val="177971968"/>
        <c:scaling>
          <c:logBase val="10"/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Fe en S (µg/L)</a:t>
                </a:r>
              </a:p>
            </c:rich>
          </c:tx>
          <c:layout>
            <c:manualLayout>
              <c:xMode val="edge"/>
              <c:yMode val="edge"/>
              <c:x val="1.1375387797311272E-2"/>
              <c:y val="0.39491525423728813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77965312"/>
        <c:crosses val="autoZero"/>
        <c:crossBetween val="between"/>
        <c:minorUnit val="100"/>
      </c:valAx>
      <c:dateAx>
        <c:axId val="177973888"/>
        <c:scaling>
          <c:orientation val="minMax"/>
        </c:scaling>
        <c:delete val="1"/>
        <c:axPos val="b"/>
        <c:numFmt formatCode="d/m/yyyy" sourceLinked="1"/>
        <c:tickLblPos val="none"/>
        <c:crossAx val="178004352"/>
        <c:crosses val="autoZero"/>
        <c:auto val="1"/>
        <c:lblOffset val="100"/>
      </c:dateAx>
      <c:valAx>
        <c:axId val="178004352"/>
        <c:scaling>
          <c:logBase val="10"/>
          <c:orientation val="minMax"/>
        </c:scaling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r>
                  <a:t>Zn en Cd (µg/L)</a:t>
                </a:r>
              </a:p>
            </c:rich>
          </c:tx>
          <c:layout>
            <c:manualLayout>
              <c:xMode val="edge"/>
              <c:yMode val="edge"/>
              <c:x val="0.9648397104446742"/>
              <c:y val="0.3898305084745762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77973888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8955532574974147"/>
          <c:y val="0.96101694915254232"/>
          <c:w val="0.43019648397104449"/>
          <c:h val="3.728813559322034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Peilbuis 3001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verloop cadmiumconcentratie over tijd</a:t>
            </a:r>
          </a:p>
        </c:rich>
      </c:tx>
      <c:layout>
        <c:manualLayout>
          <c:xMode val="edge"/>
          <c:yMode val="edge"/>
          <c:x val="0.36918304033092036"/>
          <c:y val="2.03389830508474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7218200620475704E-2"/>
          <c:y val="0.12542372881355932"/>
          <c:w val="0.86349534643226478"/>
          <c:h val="0.64745762711864407"/>
        </c:manualLayout>
      </c:layout>
      <c:lineChart>
        <c:grouping val="standard"/>
        <c:ser>
          <c:idx val="0"/>
          <c:order val="0"/>
          <c:tx>
            <c:v>Cd filter 1 (3-4 m -mv)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'pb 3001'!$B$3:$G$3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3001'!$B$5:$G$5</c:f>
              <c:numCache>
                <c:formatCode>General</c:formatCode>
                <c:ptCount val="6"/>
                <c:pt idx="0">
                  <c:v>2.4</c:v>
                </c:pt>
                <c:pt idx="4">
                  <c:v>0.1</c:v>
                </c:pt>
                <c:pt idx="5">
                  <c:v>0.1</c:v>
                </c:pt>
              </c:numCache>
            </c:numRef>
          </c:val>
        </c:ser>
        <c:ser>
          <c:idx val="4"/>
          <c:order val="1"/>
          <c:tx>
            <c:v>Cd filter 2 (6-7 m -mv)</c:v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'pb 3001'!$B$3:$G$3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3001'!$B$27:$G$27</c:f>
              <c:numCache>
                <c:formatCode>General</c:formatCode>
                <c:ptCount val="6"/>
                <c:pt idx="0">
                  <c:v>0.57999999999999996</c:v>
                </c:pt>
                <c:pt idx="3">
                  <c:v>0.91</c:v>
                </c:pt>
                <c:pt idx="4">
                  <c:v>0.1</c:v>
                </c:pt>
                <c:pt idx="5">
                  <c:v>0.1</c:v>
                </c:pt>
              </c:numCache>
            </c:numRef>
          </c:val>
        </c:ser>
        <c:ser>
          <c:idx val="1"/>
          <c:order val="2"/>
          <c:tx>
            <c:v>Cd filter 3 (8-9 m -mv)</c:v>
          </c:tx>
          <c:spPr>
            <a:ln w="12700">
              <a:solidFill>
                <a:srgbClr val="008000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'pb 3001'!$B$3:$G$3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3001'!$B$49:$G$49</c:f>
              <c:numCache>
                <c:formatCode>General</c:formatCode>
                <c:ptCount val="6"/>
                <c:pt idx="0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</c:numCache>
            </c:numRef>
          </c:val>
        </c:ser>
        <c:marker val="1"/>
        <c:axId val="151372928"/>
        <c:axId val="151375232"/>
      </c:lineChart>
      <c:dateAx>
        <c:axId val="151372928"/>
        <c:scaling>
          <c:orientation val="minMax"/>
          <c:max val="39995"/>
          <c:min val="39630"/>
        </c:scaling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Datum</a:t>
                </a:r>
              </a:p>
            </c:rich>
          </c:tx>
          <c:layout>
            <c:manualLayout>
              <c:xMode val="edge"/>
              <c:yMode val="edge"/>
              <c:x val="0.47569803516028958"/>
              <c:y val="0.8254237288135593"/>
            </c:manualLayout>
          </c:layout>
          <c:spPr>
            <a:noFill/>
            <a:ln w="25400">
              <a:noFill/>
            </a:ln>
          </c:spPr>
        </c:title>
        <c:numFmt formatCode="d/m/yyyy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1375232"/>
        <c:crosses val="autoZero"/>
        <c:auto val="1"/>
        <c:lblOffset val="100"/>
        <c:baseTimeUnit val="days"/>
        <c:majorUnit val="1"/>
        <c:majorTimeUnit val="months"/>
        <c:minorUnit val="7"/>
        <c:minorTimeUnit val="days"/>
      </c:dateAx>
      <c:valAx>
        <c:axId val="15137523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Cd (µg/L)</a:t>
                </a:r>
              </a:p>
            </c:rich>
          </c:tx>
          <c:layout>
            <c:manualLayout>
              <c:xMode val="edge"/>
              <c:yMode val="edge"/>
              <c:x val="8.2730093071354711E-3"/>
              <c:y val="0.3983050847457627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13729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78697001034126"/>
          <c:y val="0.91186440677966096"/>
          <c:w val="0.71044467425025848"/>
          <c:h val="4.406779661016949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Peilbuis 3002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verloop cadmiumconcentratie over tijd</a:t>
            </a:r>
          </a:p>
        </c:rich>
      </c:tx>
      <c:layout>
        <c:manualLayout>
          <c:xMode val="edge"/>
          <c:yMode val="edge"/>
          <c:x val="0.36918304033092036"/>
          <c:y val="2.03389830508474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7218200620475704E-2"/>
          <c:y val="0.12542372881355932"/>
          <c:w val="0.86349534643226478"/>
          <c:h val="0.64745762711864407"/>
        </c:manualLayout>
      </c:layout>
      <c:lineChart>
        <c:grouping val="standard"/>
        <c:ser>
          <c:idx val="0"/>
          <c:order val="0"/>
          <c:tx>
            <c:v>Cd filter 1 (2-3 m -mv)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'pb 3002'!$B$3:$G$3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3002'!$B$5:$G$5</c:f>
              <c:numCache>
                <c:formatCode>General</c:formatCode>
                <c:ptCount val="6"/>
                <c:pt idx="0" formatCode="0.0">
                  <c:v>6</c:v>
                </c:pt>
                <c:pt idx="5">
                  <c:v>5.6</c:v>
                </c:pt>
              </c:numCache>
            </c:numRef>
          </c:val>
        </c:ser>
        <c:ser>
          <c:idx val="4"/>
          <c:order val="1"/>
          <c:tx>
            <c:v>Cd filter 2 (4-5 m -mv)</c:v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'pb 3002'!$B$3:$G$3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3002'!$B$28:$G$28</c:f>
              <c:numCache>
                <c:formatCode>General</c:formatCode>
                <c:ptCount val="6"/>
                <c:pt idx="0" formatCode="0.00">
                  <c:v>0.6</c:v>
                </c:pt>
                <c:pt idx="3">
                  <c:v>0.1</c:v>
                </c:pt>
                <c:pt idx="4">
                  <c:v>0.36</c:v>
                </c:pt>
                <c:pt idx="5">
                  <c:v>0.71</c:v>
                </c:pt>
              </c:numCache>
            </c:numRef>
          </c:val>
        </c:ser>
        <c:ser>
          <c:idx val="1"/>
          <c:order val="2"/>
          <c:tx>
            <c:v>Cd filter 3 (6-7 m -mv)</c:v>
          </c:tx>
          <c:spPr>
            <a:ln w="12700">
              <a:solidFill>
                <a:srgbClr val="008000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'pb 3002'!$B$3:$G$3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3002'!$B$51:$G$51</c:f>
              <c:numCache>
                <c:formatCode>General</c:formatCode>
                <c:ptCount val="6"/>
                <c:pt idx="0" formatCode="0.00">
                  <c:v>0.69</c:v>
                </c:pt>
                <c:pt idx="3">
                  <c:v>1.3</c:v>
                </c:pt>
                <c:pt idx="4">
                  <c:v>0.1</c:v>
                </c:pt>
                <c:pt idx="5">
                  <c:v>0.1</c:v>
                </c:pt>
              </c:numCache>
            </c:numRef>
          </c:val>
        </c:ser>
        <c:marker val="1"/>
        <c:axId val="151961600"/>
        <c:axId val="151963904"/>
      </c:lineChart>
      <c:dateAx>
        <c:axId val="151961600"/>
        <c:scaling>
          <c:orientation val="minMax"/>
          <c:max val="39995"/>
          <c:min val="39630"/>
        </c:scaling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Datum</a:t>
                </a:r>
              </a:p>
            </c:rich>
          </c:tx>
          <c:layout>
            <c:manualLayout>
              <c:xMode val="edge"/>
              <c:yMode val="edge"/>
              <c:x val="0.47569803516028958"/>
              <c:y val="0.8254237288135593"/>
            </c:manualLayout>
          </c:layout>
          <c:spPr>
            <a:noFill/>
            <a:ln w="25400">
              <a:noFill/>
            </a:ln>
          </c:spPr>
        </c:title>
        <c:numFmt formatCode="d/m/yyyy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1963904"/>
        <c:crosses val="autoZero"/>
        <c:auto val="1"/>
        <c:lblOffset val="100"/>
        <c:baseTimeUnit val="days"/>
        <c:majorUnit val="1"/>
        <c:majorTimeUnit val="months"/>
        <c:minorUnit val="7"/>
        <c:minorTimeUnit val="days"/>
      </c:dateAx>
      <c:valAx>
        <c:axId val="15196390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Cd (µg/l)</a:t>
                </a:r>
              </a:p>
            </c:rich>
          </c:tx>
          <c:layout>
            <c:manualLayout>
              <c:xMode val="edge"/>
              <c:yMode val="edge"/>
              <c:x val="8.2730093071354711E-3"/>
              <c:y val="0.40169491525423728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19616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68355739400207"/>
          <c:y val="0.91864406779661012"/>
          <c:w val="0.71044467425025848"/>
          <c:h val="4.406779661016949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Peilbuis 3001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verloop zinkconcentratie over tijd</a:t>
            </a:r>
          </a:p>
        </c:rich>
      </c:tx>
      <c:layout>
        <c:manualLayout>
          <c:xMode val="edge"/>
          <c:yMode val="edge"/>
          <c:x val="0.38676318510858326"/>
          <c:y val="2.03389830508474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0661840744570834E-2"/>
          <c:y val="0.12542372881355932"/>
          <c:w val="0.85005170630816962"/>
          <c:h val="0.64745762711864407"/>
        </c:manualLayout>
      </c:layout>
      <c:lineChart>
        <c:grouping val="standard"/>
        <c:ser>
          <c:idx val="0"/>
          <c:order val="0"/>
          <c:tx>
            <c:v>Zn filter 1 (3-4 m -mv)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'pb 3001'!$B$3:$G$3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3001'!$B$7:$G$7</c:f>
              <c:numCache>
                <c:formatCode>General</c:formatCode>
                <c:ptCount val="6"/>
                <c:pt idx="0">
                  <c:v>9600</c:v>
                </c:pt>
                <c:pt idx="4">
                  <c:v>900</c:v>
                </c:pt>
                <c:pt idx="5">
                  <c:v>620</c:v>
                </c:pt>
              </c:numCache>
            </c:numRef>
          </c:val>
        </c:ser>
        <c:ser>
          <c:idx val="4"/>
          <c:order val="1"/>
          <c:tx>
            <c:v>Zn filter 2 (6-7 m -mv)</c:v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'pb 3001'!$B$3:$G$3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3001'!$B$29:$G$29</c:f>
              <c:numCache>
                <c:formatCode>General</c:formatCode>
                <c:ptCount val="6"/>
                <c:pt idx="0">
                  <c:v>220</c:v>
                </c:pt>
                <c:pt idx="3">
                  <c:v>110</c:v>
                </c:pt>
                <c:pt idx="4">
                  <c:v>6.7</c:v>
                </c:pt>
                <c:pt idx="5">
                  <c:v>2</c:v>
                </c:pt>
              </c:numCache>
            </c:numRef>
          </c:val>
        </c:ser>
        <c:ser>
          <c:idx val="1"/>
          <c:order val="2"/>
          <c:tx>
            <c:v>Zn filter 3 (8-9 m -mv)</c:v>
          </c:tx>
          <c:spPr>
            <a:ln w="12700">
              <a:solidFill>
                <a:srgbClr val="008000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'pb 3001'!$B$3:$G$3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3001'!$B$51:$G$51</c:f>
              <c:numCache>
                <c:formatCode>General</c:formatCode>
                <c:ptCount val="6"/>
                <c:pt idx="0">
                  <c:v>50</c:v>
                </c:pt>
                <c:pt idx="3">
                  <c:v>43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</c:ser>
        <c:marker val="1"/>
        <c:axId val="151907712"/>
        <c:axId val="151918464"/>
      </c:lineChart>
      <c:dateAx>
        <c:axId val="151907712"/>
        <c:scaling>
          <c:orientation val="minMax"/>
          <c:max val="39995"/>
          <c:min val="39630"/>
        </c:scaling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Datum</a:t>
                </a:r>
              </a:p>
            </c:rich>
          </c:tx>
          <c:layout>
            <c:manualLayout>
              <c:xMode val="edge"/>
              <c:yMode val="edge"/>
              <c:x val="0.48293691830403307"/>
              <c:y val="0.8254237288135593"/>
            </c:manualLayout>
          </c:layout>
          <c:spPr>
            <a:noFill/>
            <a:ln w="25400">
              <a:noFill/>
            </a:ln>
          </c:spPr>
        </c:title>
        <c:numFmt formatCode="d/m/yyyy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1918464"/>
        <c:crosses val="autoZero"/>
        <c:auto val="1"/>
        <c:lblOffset val="100"/>
        <c:baseTimeUnit val="days"/>
        <c:majorUnit val="1"/>
        <c:majorTimeUnit val="months"/>
        <c:minorUnit val="7"/>
        <c:minorTimeUnit val="days"/>
      </c:dateAx>
      <c:valAx>
        <c:axId val="151918464"/>
        <c:scaling>
          <c:logBase val="10"/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Zn (µg/l)</a:t>
                </a:r>
              </a:p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 sz="6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log-schaal</a:t>
                </a:r>
              </a:p>
            </c:rich>
          </c:tx>
          <c:layout>
            <c:manualLayout>
              <c:xMode val="edge"/>
              <c:yMode val="edge"/>
              <c:x val="0"/>
              <c:y val="0.403389830508474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19077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717683557394002"/>
          <c:y val="0.9152542372881356"/>
          <c:w val="0.71044467425025848"/>
          <c:h val="4.406779661016949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Peilbuis 3002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verloop zinkconcentratie over tijd</a:t>
            </a:r>
          </a:p>
        </c:rich>
      </c:tx>
      <c:layout>
        <c:manualLayout>
          <c:xMode val="edge"/>
          <c:yMode val="edge"/>
          <c:x val="0.38676318510858326"/>
          <c:y val="2.03389830508474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0661840744570834E-2"/>
          <c:y val="0.12542372881355932"/>
          <c:w val="0.85005170630816962"/>
          <c:h val="0.64745762711864407"/>
        </c:manualLayout>
      </c:layout>
      <c:lineChart>
        <c:grouping val="standard"/>
        <c:ser>
          <c:idx val="0"/>
          <c:order val="0"/>
          <c:tx>
            <c:v>Zn filter 1 (2-3 m -mv)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'pb 3002'!$B$3:$G$3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3002'!$B$7:$G$7</c:f>
              <c:numCache>
                <c:formatCode>General</c:formatCode>
                <c:ptCount val="6"/>
                <c:pt idx="0">
                  <c:v>4500</c:v>
                </c:pt>
                <c:pt idx="5">
                  <c:v>4500</c:v>
                </c:pt>
              </c:numCache>
            </c:numRef>
          </c:val>
        </c:ser>
        <c:ser>
          <c:idx val="4"/>
          <c:order val="1"/>
          <c:tx>
            <c:v>Zn filter 2 (4-5 m -mv)</c:v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'pb 3002'!$B$3:$G$3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3002'!$B$30:$G$30</c:f>
              <c:numCache>
                <c:formatCode>General</c:formatCode>
                <c:ptCount val="6"/>
                <c:pt idx="0">
                  <c:v>640</c:v>
                </c:pt>
                <c:pt idx="3">
                  <c:v>140</c:v>
                </c:pt>
                <c:pt idx="4">
                  <c:v>360</c:v>
                </c:pt>
                <c:pt idx="5">
                  <c:v>520</c:v>
                </c:pt>
              </c:numCache>
            </c:numRef>
          </c:val>
        </c:ser>
        <c:ser>
          <c:idx val="1"/>
          <c:order val="2"/>
          <c:tx>
            <c:v>Zn filter 3 (6-7 m -mv)</c:v>
          </c:tx>
          <c:spPr>
            <a:ln w="12700">
              <a:solidFill>
                <a:srgbClr val="008000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'pb 3002'!$B$3:$G$3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3002'!$B$53:$G$53</c:f>
              <c:numCache>
                <c:formatCode>General</c:formatCode>
                <c:ptCount val="6"/>
                <c:pt idx="0">
                  <c:v>300</c:v>
                </c:pt>
                <c:pt idx="3">
                  <c:v>170</c:v>
                </c:pt>
                <c:pt idx="4">
                  <c:v>370</c:v>
                </c:pt>
                <c:pt idx="5">
                  <c:v>2</c:v>
                </c:pt>
              </c:numCache>
            </c:numRef>
          </c:val>
        </c:ser>
        <c:marker val="1"/>
        <c:axId val="152484480"/>
        <c:axId val="152519808"/>
      </c:lineChart>
      <c:dateAx>
        <c:axId val="152484480"/>
        <c:scaling>
          <c:orientation val="minMax"/>
          <c:max val="39995"/>
          <c:min val="39630"/>
        </c:scaling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Datum</a:t>
                </a:r>
              </a:p>
            </c:rich>
          </c:tx>
          <c:layout>
            <c:manualLayout>
              <c:xMode val="edge"/>
              <c:yMode val="edge"/>
              <c:x val="0.48293691830403307"/>
              <c:y val="0.8254237288135593"/>
            </c:manualLayout>
          </c:layout>
          <c:spPr>
            <a:noFill/>
            <a:ln w="25400">
              <a:noFill/>
            </a:ln>
          </c:spPr>
        </c:title>
        <c:numFmt formatCode="d/m/yyyy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2519808"/>
        <c:crosses val="autoZero"/>
        <c:auto val="1"/>
        <c:lblOffset val="100"/>
        <c:baseTimeUnit val="days"/>
        <c:majorUnit val="1"/>
        <c:majorTimeUnit val="months"/>
        <c:minorUnit val="7"/>
        <c:minorTimeUnit val="days"/>
      </c:dateAx>
      <c:valAx>
        <c:axId val="152519808"/>
        <c:scaling>
          <c:logBase val="10"/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Zn (µg/l)</a:t>
                </a:r>
              </a:p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 sz="6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log-schaal</a:t>
                </a:r>
              </a:p>
            </c:rich>
          </c:tx>
          <c:layout>
            <c:manualLayout>
              <c:xMode val="edge"/>
              <c:yMode val="edge"/>
              <c:x val="0"/>
              <c:y val="0.403389830508474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24844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510858324715615"/>
          <c:y val="0.9152542372881356"/>
          <c:w val="0.71044467425025848"/>
          <c:h val="4.406779661016949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Peilbuis 3003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verloop zinkconcentratie over tijd</a:t>
            </a:r>
          </a:p>
        </c:rich>
      </c:tx>
      <c:layout>
        <c:manualLayout>
          <c:xMode val="edge"/>
          <c:yMode val="edge"/>
          <c:x val="0.38676318510858326"/>
          <c:y val="2.03389830508474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0661840744570834E-2"/>
          <c:y val="0.12542372881355932"/>
          <c:w val="0.85005170630816962"/>
          <c:h val="0.64745762711864407"/>
        </c:manualLayout>
      </c:layout>
      <c:lineChart>
        <c:grouping val="standard"/>
        <c:ser>
          <c:idx val="0"/>
          <c:order val="0"/>
          <c:tx>
            <c:v>Zn filter 1 (3-4 m -mv)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'pb 3003'!$B$3:$G$3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3003'!$B$7:$G$7</c:f>
              <c:numCache>
                <c:formatCode>General</c:formatCode>
                <c:ptCount val="6"/>
                <c:pt idx="0">
                  <c:v>2500</c:v>
                </c:pt>
                <c:pt idx="3">
                  <c:v>770</c:v>
                </c:pt>
                <c:pt idx="4">
                  <c:v>370</c:v>
                </c:pt>
                <c:pt idx="5">
                  <c:v>1100</c:v>
                </c:pt>
              </c:numCache>
            </c:numRef>
          </c:val>
        </c:ser>
        <c:ser>
          <c:idx val="4"/>
          <c:order val="1"/>
          <c:tx>
            <c:v>Zn filter 2 (5-6 m -mv)</c:v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'pb 3003'!$B$3:$G$3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3003'!$B$43:$G$43</c:f>
              <c:numCache>
                <c:formatCode>General</c:formatCode>
                <c:ptCount val="6"/>
                <c:pt idx="0">
                  <c:v>260</c:v>
                </c:pt>
                <c:pt idx="3">
                  <c:v>140</c:v>
                </c:pt>
                <c:pt idx="4">
                  <c:v>2</c:v>
                </c:pt>
                <c:pt idx="5">
                  <c:v>8.1999999999999993</c:v>
                </c:pt>
              </c:numCache>
            </c:numRef>
          </c:val>
        </c:ser>
        <c:ser>
          <c:idx val="1"/>
          <c:order val="2"/>
          <c:tx>
            <c:v>Zn filter 3 (7-8 m -mv)</c:v>
          </c:tx>
          <c:spPr>
            <a:ln w="12700">
              <a:solidFill>
                <a:srgbClr val="008000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'pb 3003'!$B$3:$G$3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3003'!$B$80:$G$80</c:f>
              <c:numCache>
                <c:formatCode>General</c:formatCode>
                <c:ptCount val="6"/>
                <c:pt idx="0">
                  <c:v>120</c:v>
                </c:pt>
                <c:pt idx="3">
                  <c:v>10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</c:ser>
        <c:marker val="1"/>
        <c:axId val="152748032"/>
        <c:axId val="152750336"/>
      </c:lineChart>
      <c:dateAx>
        <c:axId val="152748032"/>
        <c:scaling>
          <c:orientation val="minMax"/>
          <c:max val="39995"/>
          <c:min val="39630"/>
        </c:scaling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Datum</a:t>
                </a:r>
              </a:p>
            </c:rich>
          </c:tx>
          <c:layout>
            <c:manualLayout>
              <c:xMode val="edge"/>
              <c:yMode val="edge"/>
              <c:x val="0.48293691830403307"/>
              <c:y val="0.8254237288135593"/>
            </c:manualLayout>
          </c:layout>
          <c:spPr>
            <a:noFill/>
            <a:ln w="25400">
              <a:noFill/>
            </a:ln>
          </c:spPr>
        </c:title>
        <c:numFmt formatCode="d/m/yyyy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2750336"/>
        <c:crosses val="autoZero"/>
        <c:auto val="1"/>
        <c:lblOffset val="100"/>
        <c:baseTimeUnit val="days"/>
        <c:majorUnit val="1"/>
        <c:majorTimeUnit val="months"/>
        <c:minorUnit val="7"/>
        <c:minorTimeUnit val="days"/>
      </c:dateAx>
      <c:valAx>
        <c:axId val="152750336"/>
        <c:scaling>
          <c:logBase val="10"/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Zn (µg/l)</a:t>
                </a:r>
              </a:p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 sz="6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log-schaal</a:t>
                </a:r>
              </a:p>
            </c:rich>
          </c:tx>
          <c:layout>
            <c:manualLayout>
              <c:xMode val="edge"/>
              <c:yMode val="edge"/>
              <c:x val="0"/>
              <c:y val="0.403389830508474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27480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510858324715615"/>
          <c:y val="0.9152542372881356"/>
          <c:w val="0.71044467425025848"/>
          <c:h val="4.406779661016949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>
        <c:manualLayout>
          <c:layoutTarget val="inner"/>
          <c:xMode val="edge"/>
          <c:yMode val="edge"/>
          <c:x val="0.12559618441971382"/>
          <c:y val="6.8062914224724699E-2"/>
          <c:w val="0.83465818759936405"/>
          <c:h val="0.45811576882026239"/>
        </c:manualLayout>
      </c:layout>
      <c:lineChart>
        <c:grouping val="standard"/>
        <c:ser>
          <c:idx val="0"/>
          <c:order val="0"/>
          <c:tx>
            <c:strRef>
              <c:f>'wrap up data'!$A$2</c:f>
              <c:strCache>
                <c:ptCount val="1"/>
                <c:pt idx="0">
                  <c:v>3000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'wrap up data'!$B$1:$F$1</c:f>
              <c:numCache>
                <c:formatCode>d/m/yyyy</c:formatCode>
                <c:ptCount val="5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</c:numCache>
            </c:numRef>
          </c:cat>
          <c:val>
            <c:numRef>
              <c:f>'wrap up data'!$B$2:$F$2</c:f>
              <c:numCache>
                <c:formatCode>General</c:formatCode>
                <c:ptCount val="5"/>
                <c:pt idx="0">
                  <c:v>93</c:v>
                </c:pt>
                <c:pt idx="1">
                  <c:v>126</c:v>
                </c:pt>
                <c:pt idx="2">
                  <c:v>816</c:v>
                </c:pt>
                <c:pt idx="3">
                  <c:v>676</c:v>
                </c:pt>
                <c:pt idx="4" formatCode="0.0">
                  <c:v>391</c:v>
                </c:pt>
              </c:numCache>
            </c:numRef>
          </c:val>
        </c:ser>
        <c:ser>
          <c:idx val="1"/>
          <c:order val="1"/>
          <c:tx>
            <c:strRef>
              <c:f>'wrap up data'!$A$3</c:f>
              <c:strCache>
                <c:ptCount val="1"/>
                <c:pt idx="0">
                  <c:v>3001-1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'wrap up data'!$B$3:$F$3</c:f>
              <c:numCache>
                <c:formatCode>General</c:formatCode>
                <c:ptCount val="5"/>
                <c:pt idx="0">
                  <c:v>325</c:v>
                </c:pt>
                <c:pt idx="1">
                  <c:v>304</c:v>
                </c:pt>
                <c:pt idx="2">
                  <c:v>342</c:v>
                </c:pt>
                <c:pt idx="4">
                  <c:v>328</c:v>
                </c:pt>
              </c:numCache>
            </c:numRef>
          </c:val>
        </c:ser>
        <c:ser>
          <c:idx val="2"/>
          <c:order val="2"/>
          <c:tx>
            <c:strRef>
              <c:f>'wrap up data'!$A$4</c:f>
              <c:strCache>
                <c:ptCount val="1"/>
                <c:pt idx="0">
                  <c:v>3001-2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'wrap up data'!$B$4:$F$4</c:f>
              <c:numCache>
                <c:formatCode>General</c:formatCode>
                <c:ptCount val="5"/>
                <c:pt idx="0">
                  <c:v>182</c:v>
                </c:pt>
                <c:pt idx="1">
                  <c:v>173</c:v>
                </c:pt>
                <c:pt idx="2">
                  <c:v>615</c:v>
                </c:pt>
                <c:pt idx="3">
                  <c:v>606</c:v>
                </c:pt>
                <c:pt idx="4">
                  <c:v>941</c:v>
                </c:pt>
              </c:numCache>
            </c:numRef>
          </c:val>
        </c:ser>
        <c:ser>
          <c:idx val="3"/>
          <c:order val="3"/>
          <c:tx>
            <c:strRef>
              <c:f>'wrap up data'!$A$5</c:f>
              <c:strCache>
                <c:ptCount val="1"/>
                <c:pt idx="0">
                  <c:v>3001-3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'wrap up data'!$B$5:$F$5</c:f>
              <c:numCache>
                <c:formatCode>General</c:formatCode>
                <c:ptCount val="5"/>
                <c:pt idx="0">
                  <c:v>358</c:v>
                </c:pt>
                <c:pt idx="1">
                  <c:v>436</c:v>
                </c:pt>
                <c:pt idx="2">
                  <c:v>352</c:v>
                </c:pt>
                <c:pt idx="3">
                  <c:v>366</c:v>
                </c:pt>
                <c:pt idx="4">
                  <c:v>396</c:v>
                </c:pt>
              </c:numCache>
            </c:numRef>
          </c:val>
        </c:ser>
        <c:ser>
          <c:idx val="4"/>
          <c:order val="4"/>
          <c:tx>
            <c:strRef>
              <c:f>'wrap up data'!$A$6</c:f>
              <c:strCache>
                <c:ptCount val="1"/>
                <c:pt idx="0">
                  <c:v>3002-1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'wrap up data'!$B$6:$F$6</c:f>
              <c:numCache>
                <c:formatCode>General</c:formatCode>
                <c:ptCount val="5"/>
                <c:pt idx="0">
                  <c:v>105</c:v>
                </c:pt>
                <c:pt idx="1">
                  <c:v>107</c:v>
                </c:pt>
                <c:pt idx="2">
                  <c:v>172</c:v>
                </c:pt>
              </c:numCache>
            </c:numRef>
          </c:val>
        </c:ser>
        <c:ser>
          <c:idx val="5"/>
          <c:order val="5"/>
          <c:tx>
            <c:strRef>
              <c:f>'wrap up data'!$A$7</c:f>
              <c:strCache>
                <c:ptCount val="1"/>
                <c:pt idx="0">
                  <c:v>3002-2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'wrap up data'!$B$7:$F$7</c:f>
              <c:numCache>
                <c:formatCode>General</c:formatCode>
                <c:ptCount val="5"/>
                <c:pt idx="0">
                  <c:v>170</c:v>
                </c:pt>
                <c:pt idx="1">
                  <c:v>164</c:v>
                </c:pt>
                <c:pt idx="2">
                  <c:v>219</c:v>
                </c:pt>
                <c:pt idx="3">
                  <c:v>162</c:v>
                </c:pt>
                <c:pt idx="4">
                  <c:v>178</c:v>
                </c:pt>
              </c:numCache>
            </c:numRef>
          </c:val>
        </c:ser>
        <c:ser>
          <c:idx val="6"/>
          <c:order val="6"/>
          <c:tx>
            <c:strRef>
              <c:f>'wrap up data'!$A$8</c:f>
              <c:strCache>
                <c:ptCount val="1"/>
                <c:pt idx="0">
                  <c:v>3002-3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'wrap up data'!$B$8:$F$8</c:f>
              <c:numCache>
                <c:formatCode>General</c:formatCode>
                <c:ptCount val="5"/>
                <c:pt idx="0">
                  <c:v>147</c:v>
                </c:pt>
                <c:pt idx="1">
                  <c:v>179</c:v>
                </c:pt>
                <c:pt idx="2">
                  <c:v>568</c:v>
                </c:pt>
                <c:pt idx="3">
                  <c:v>605</c:v>
                </c:pt>
                <c:pt idx="4">
                  <c:v>619</c:v>
                </c:pt>
              </c:numCache>
            </c:numRef>
          </c:val>
        </c:ser>
        <c:ser>
          <c:idx val="7"/>
          <c:order val="7"/>
          <c:tx>
            <c:strRef>
              <c:f>'wrap up data'!$A$9</c:f>
              <c:strCache>
                <c:ptCount val="1"/>
                <c:pt idx="0">
                  <c:v>3003-1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'wrap up data'!$B$9:$F$9</c:f>
              <c:numCache>
                <c:formatCode>General</c:formatCode>
                <c:ptCount val="5"/>
                <c:pt idx="0">
                  <c:v>104</c:v>
                </c:pt>
                <c:pt idx="1">
                  <c:v>104</c:v>
                </c:pt>
                <c:pt idx="2">
                  <c:v>149</c:v>
                </c:pt>
                <c:pt idx="3">
                  <c:v>225</c:v>
                </c:pt>
                <c:pt idx="4">
                  <c:v>187</c:v>
                </c:pt>
              </c:numCache>
            </c:numRef>
          </c:val>
        </c:ser>
        <c:ser>
          <c:idx val="8"/>
          <c:order val="8"/>
          <c:tx>
            <c:strRef>
              <c:f>'wrap up data'!$A$10</c:f>
              <c:strCache>
                <c:ptCount val="1"/>
                <c:pt idx="0">
                  <c:v>3003-2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'wrap up data'!$B$10:$F$10</c:f>
              <c:numCache>
                <c:formatCode>General</c:formatCode>
                <c:ptCount val="5"/>
                <c:pt idx="0">
                  <c:v>202</c:v>
                </c:pt>
                <c:pt idx="1">
                  <c:v>197</c:v>
                </c:pt>
                <c:pt idx="2">
                  <c:v>692</c:v>
                </c:pt>
                <c:pt idx="3">
                  <c:v>517</c:v>
                </c:pt>
                <c:pt idx="4">
                  <c:v>385</c:v>
                </c:pt>
              </c:numCache>
            </c:numRef>
          </c:val>
        </c:ser>
        <c:ser>
          <c:idx val="9"/>
          <c:order val="9"/>
          <c:tx>
            <c:strRef>
              <c:f>'wrap up data'!$A$11</c:f>
              <c:strCache>
                <c:ptCount val="1"/>
                <c:pt idx="0">
                  <c:v>3003-3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'wrap up data'!$B$11:$F$11</c:f>
              <c:numCache>
                <c:formatCode>General</c:formatCode>
                <c:ptCount val="5"/>
                <c:pt idx="0">
                  <c:v>219</c:v>
                </c:pt>
                <c:pt idx="1">
                  <c:v>224</c:v>
                </c:pt>
                <c:pt idx="2">
                  <c:v>228</c:v>
                </c:pt>
                <c:pt idx="3">
                  <c:v>225</c:v>
                </c:pt>
                <c:pt idx="4">
                  <c:v>264</c:v>
                </c:pt>
              </c:numCache>
            </c:numRef>
          </c:val>
        </c:ser>
        <c:ser>
          <c:idx val="10"/>
          <c:order val="10"/>
          <c:tx>
            <c:strRef>
              <c:f>'wrap up data'!$A$12</c:f>
              <c:strCache>
                <c:ptCount val="1"/>
                <c:pt idx="0">
                  <c:v>3004-1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'wrap up data'!$B$12:$F$12</c:f>
              <c:numCache>
                <c:formatCode>General</c:formatCode>
                <c:ptCount val="5"/>
                <c:pt idx="0">
                  <c:v>168</c:v>
                </c:pt>
                <c:pt idx="1">
                  <c:v>205</c:v>
                </c:pt>
                <c:pt idx="2">
                  <c:v>162</c:v>
                </c:pt>
                <c:pt idx="3">
                  <c:v>166</c:v>
                </c:pt>
                <c:pt idx="4">
                  <c:v>201</c:v>
                </c:pt>
              </c:numCache>
            </c:numRef>
          </c:val>
        </c:ser>
        <c:ser>
          <c:idx val="11"/>
          <c:order val="11"/>
          <c:tx>
            <c:strRef>
              <c:f>'wrap up data'!$A$13</c:f>
              <c:strCache>
                <c:ptCount val="1"/>
                <c:pt idx="0">
                  <c:v>3004-2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Ref>
              <c:f>'wrap up data'!$B$13:$F$13</c:f>
              <c:numCache>
                <c:formatCode>General</c:formatCode>
                <c:ptCount val="5"/>
                <c:pt idx="0">
                  <c:v>171</c:v>
                </c:pt>
                <c:pt idx="1">
                  <c:v>180</c:v>
                </c:pt>
                <c:pt idx="2">
                  <c:v>273</c:v>
                </c:pt>
                <c:pt idx="3">
                  <c:v>221</c:v>
                </c:pt>
                <c:pt idx="4">
                  <c:v>436</c:v>
                </c:pt>
              </c:numCache>
            </c:numRef>
          </c:val>
        </c:ser>
        <c:ser>
          <c:idx val="12"/>
          <c:order val="12"/>
          <c:tx>
            <c:strRef>
              <c:f>'wrap up data'!$A$14</c:f>
              <c:strCache>
                <c:ptCount val="1"/>
                <c:pt idx="0">
                  <c:v>3005-1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val>
            <c:numRef>
              <c:f>'wrap up data'!$B$14:$F$14</c:f>
              <c:numCache>
                <c:formatCode>General</c:formatCode>
                <c:ptCount val="5"/>
                <c:pt idx="0">
                  <c:v>183</c:v>
                </c:pt>
                <c:pt idx="1">
                  <c:v>284</c:v>
                </c:pt>
                <c:pt idx="2">
                  <c:v>216</c:v>
                </c:pt>
                <c:pt idx="3">
                  <c:v>214</c:v>
                </c:pt>
                <c:pt idx="4">
                  <c:v>281</c:v>
                </c:pt>
              </c:numCache>
            </c:numRef>
          </c:val>
        </c:ser>
        <c:ser>
          <c:idx val="13"/>
          <c:order val="13"/>
          <c:tx>
            <c:strRef>
              <c:f>'wrap up data'!$A$15</c:f>
              <c:strCache>
                <c:ptCount val="1"/>
                <c:pt idx="0">
                  <c:v>3005-2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'wrap up data'!$B$15:$F$15</c:f>
              <c:numCache>
                <c:formatCode>General</c:formatCode>
                <c:ptCount val="5"/>
                <c:pt idx="0">
                  <c:v>290</c:v>
                </c:pt>
                <c:pt idx="1">
                  <c:v>791</c:v>
                </c:pt>
                <c:pt idx="2">
                  <c:v>637</c:v>
                </c:pt>
                <c:pt idx="3">
                  <c:v>1056</c:v>
                </c:pt>
                <c:pt idx="4">
                  <c:v>847</c:v>
                </c:pt>
              </c:numCache>
            </c:numRef>
          </c:val>
        </c:ser>
        <c:ser>
          <c:idx val="14"/>
          <c:order val="14"/>
          <c:tx>
            <c:strRef>
              <c:f>'wrap up data'!$A$16</c:f>
              <c:strCache>
                <c:ptCount val="1"/>
                <c:pt idx="0">
                  <c:v>3006-1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val>
            <c:numRef>
              <c:f>'wrap up data'!$B$16:$F$16</c:f>
              <c:numCache>
                <c:formatCode>General</c:formatCode>
                <c:ptCount val="5"/>
                <c:pt idx="1">
                  <c:v>1660</c:v>
                </c:pt>
                <c:pt idx="2">
                  <c:v>247</c:v>
                </c:pt>
                <c:pt idx="3">
                  <c:v>147</c:v>
                </c:pt>
                <c:pt idx="4">
                  <c:v>181</c:v>
                </c:pt>
              </c:numCache>
            </c:numRef>
          </c:val>
        </c:ser>
        <c:ser>
          <c:idx val="15"/>
          <c:order val="15"/>
          <c:tx>
            <c:strRef>
              <c:f>'wrap up data'!$A$17</c:f>
              <c:strCache>
                <c:ptCount val="1"/>
                <c:pt idx="0">
                  <c:v>3006-2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val>
            <c:numRef>
              <c:f>'wrap up data'!$B$17:$F$17</c:f>
              <c:numCache>
                <c:formatCode>General</c:formatCode>
                <c:ptCount val="5"/>
                <c:pt idx="0">
                  <c:v>175</c:v>
                </c:pt>
                <c:pt idx="2">
                  <c:v>629</c:v>
                </c:pt>
                <c:pt idx="3">
                  <c:v>595</c:v>
                </c:pt>
                <c:pt idx="4">
                  <c:v>448</c:v>
                </c:pt>
              </c:numCache>
            </c:numRef>
          </c:val>
        </c:ser>
        <c:ser>
          <c:idx val="16"/>
          <c:order val="16"/>
          <c:tx>
            <c:strRef>
              <c:f>'wrap up data'!$A$18</c:f>
              <c:strCache>
                <c:ptCount val="1"/>
                <c:pt idx="0">
                  <c:v>3006-3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'wrap up data'!$B$18:$F$18</c:f>
              <c:numCache>
                <c:formatCode>General</c:formatCode>
                <c:ptCount val="5"/>
                <c:pt idx="1">
                  <c:v>1773</c:v>
                </c:pt>
                <c:pt idx="2">
                  <c:v>551</c:v>
                </c:pt>
                <c:pt idx="3">
                  <c:v>476</c:v>
                </c:pt>
                <c:pt idx="4">
                  <c:v>819</c:v>
                </c:pt>
              </c:numCache>
            </c:numRef>
          </c:val>
        </c:ser>
        <c:ser>
          <c:idx val="17"/>
          <c:order val="17"/>
          <c:tx>
            <c:strRef>
              <c:f>'wrap up data'!$A$19</c:f>
              <c:strCache>
                <c:ptCount val="1"/>
                <c:pt idx="0">
                  <c:v>3007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val>
            <c:numRef>
              <c:f>'wrap up data'!$B$19:$F$19</c:f>
              <c:numCache>
                <c:formatCode>General</c:formatCode>
                <c:ptCount val="5"/>
                <c:pt idx="0">
                  <c:v>112</c:v>
                </c:pt>
                <c:pt idx="1">
                  <c:v>190</c:v>
                </c:pt>
                <c:pt idx="2">
                  <c:v>188</c:v>
                </c:pt>
                <c:pt idx="3">
                  <c:v>273</c:v>
                </c:pt>
                <c:pt idx="4">
                  <c:v>281</c:v>
                </c:pt>
              </c:numCache>
            </c:numRef>
          </c:val>
        </c:ser>
        <c:ser>
          <c:idx val="18"/>
          <c:order val="18"/>
          <c:tx>
            <c:strRef>
              <c:f>'wrap up data'!$A$20</c:f>
              <c:strCache>
                <c:ptCount val="1"/>
                <c:pt idx="0">
                  <c:v>3010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val>
            <c:numRef>
              <c:f>'wrap up data'!$B$20:$F$20</c:f>
              <c:numCache>
                <c:formatCode>General</c:formatCode>
                <c:ptCount val="5"/>
                <c:pt idx="0">
                  <c:v>89</c:v>
                </c:pt>
                <c:pt idx="1">
                  <c:v>761</c:v>
                </c:pt>
                <c:pt idx="2">
                  <c:v>142</c:v>
                </c:pt>
                <c:pt idx="3">
                  <c:v>163</c:v>
                </c:pt>
                <c:pt idx="4">
                  <c:v>150</c:v>
                </c:pt>
              </c:numCache>
            </c:numRef>
          </c:val>
        </c:ser>
        <c:marker val="1"/>
        <c:axId val="178314240"/>
        <c:axId val="178398720"/>
      </c:lineChart>
      <c:dateAx>
        <c:axId val="178314240"/>
        <c:scaling>
          <c:orientation val="minMax"/>
        </c:scaling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datum</a:t>
                </a:r>
              </a:p>
            </c:rich>
          </c:tx>
          <c:layout>
            <c:manualLayout>
              <c:xMode val="edge"/>
              <c:yMode val="edge"/>
              <c:x val="0.50715421303656594"/>
              <c:y val="0.72513181693264395"/>
            </c:manualLayout>
          </c:layout>
          <c:spPr>
            <a:noFill/>
            <a:ln w="25400">
              <a:noFill/>
            </a:ln>
          </c:spPr>
        </c:title>
        <c:numFmt formatCode="d/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78398720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78398720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EC</a:t>
                </a:r>
              </a:p>
            </c:rich>
          </c:tx>
          <c:layout>
            <c:manualLayout>
              <c:xMode val="edge"/>
              <c:yMode val="edge"/>
              <c:x val="2.5437201907790145E-2"/>
              <c:y val="0.2696338525056401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783142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559618441971382"/>
          <c:y val="0.81675497069669645"/>
          <c:w val="0.83465818759936405"/>
          <c:h val="0.16753948116855311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Peilbuis 3004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verloop zinkconcentratie over tijd</a:t>
            </a:r>
          </a:p>
        </c:rich>
      </c:tx>
      <c:layout>
        <c:manualLayout>
          <c:xMode val="edge"/>
          <c:yMode val="edge"/>
          <c:x val="0.38676318510858326"/>
          <c:y val="2.03389830508474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3422957600827302E-2"/>
          <c:y val="0.12542372881355932"/>
          <c:w val="0.85729058945191317"/>
          <c:h val="0.64745762711864407"/>
        </c:manualLayout>
      </c:layout>
      <c:lineChart>
        <c:grouping val="standard"/>
        <c:ser>
          <c:idx val="0"/>
          <c:order val="0"/>
          <c:tx>
            <c:v>Zn filter 1 (3-4 m -mv)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'pb 3004'!$B$3:$G$3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3004'!$B$7:$G$7</c:f>
              <c:numCache>
                <c:formatCode>General</c:formatCode>
                <c:ptCount val="6"/>
                <c:pt idx="0">
                  <c:v>300</c:v>
                </c:pt>
                <c:pt idx="3">
                  <c:v>410</c:v>
                </c:pt>
                <c:pt idx="4">
                  <c:v>210</c:v>
                </c:pt>
                <c:pt idx="5">
                  <c:v>180</c:v>
                </c:pt>
              </c:numCache>
            </c:numRef>
          </c:val>
        </c:ser>
        <c:ser>
          <c:idx val="4"/>
          <c:order val="1"/>
          <c:tx>
            <c:v>Zn filter 2 (6-7 m -mv)</c:v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'pb 3004'!$B$3:$G$3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3004'!$B$30:$G$30</c:f>
              <c:numCache>
                <c:formatCode>General</c:formatCode>
                <c:ptCount val="6"/>
                <c:pt idx="0">
                  <c:v>160</c:v>
                </c:pt>
                <c:pt idx="3">
                  <c:v>20</c:v>
                </c:pt>
                <c:pt idx="4">
                  <c:v>9</c:v>
                </c:pt>
                <c:pt idx="5">
                  <c:v>42</c:v>
                </c:pt>
              </c:numCache>
            </c:numRef>
          </c:val>
        </c:ser>
        <c:marker val="1"/>
        <c:axId val="152969984"/>
        <c:axId val="152972288"/>
      </c:lineChart>
      <c:dateAx>
        <c:axId val="152969984"/>
        <c:scaling>
          <c:orientation val="minMax"/>
          <c:max val="39995"/>
          <c:min val="39630"/>
        </c:scaling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Datum</a:t>
                </a:r>
              </a:p>
            </c:rich>
          </c:tx>
          <c:layout>
            <c:manualLayout>
              <c:xMode val="edge"/>
              <c:yMode val="edge"/>
              <c:x val="0.47880041365046538"/>
              <c:y val="0.8254237288135593"/>
            </c:manualLayout>
          </c:layout>
          <c:spPr>
            <a:noFill/>
            <a:ln w="25400">
              <a:noFill/>
            </a:ln>
          </c:spPr>
        </c:title>
        <c:numFmt formatCode="d/m/yyyy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2972288"/>
        <c:crosses val="autoZero"/>
        <c:auto val="1"/>
        <c:lblOffset val="100"/>
        <c:baseTimeUnit val="days"/>
        <c:majorUnit val="1"/>
        <c:majorTimeUnit val="months"/>
        <c:minorUnit val="7"/>
        <c:minorTimeUnit val="days"/>
      </c:dateAx>
      <c:valAx>
        <c:axId val="152972288"/>
        <c:scaling>
          <c:logBase val="10"/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Zn (µg/l)</a:t>
                </a:r>
              </a:p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 sz="6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log-schaal</a:t>
                </a:r>
              </a:p>
            </c:rich>
          </c:tx>
          <c:layout>
            <c:manualLayout>
              <c:xMode val="edge"/>
              <c:yMode val="edge"/>
              <c:x val="0"/>
              <c:y val="0.403389830508474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29699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200620475698034"/>
          <c:y val="0.9152542372881356"/>
          <c:w val="0.71044467425025848"/>
          <c:h val="4.406779661016949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Peilbuis 3005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verloop zinkconcentratie over tijd</a:t>
            </a:r>
          </a:p>
        </c:rich>
      </c:tx>
      <c:layout>
        <c:manualLayout>
          <c:xMode val="edge"/>
          <c:yMode val="edge"/>
          <c:x val="0.38676318510858326"/>
          <c:y val="2.03389830508474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0661840744570834E-2"/>
          <c:y val="0.12542372881355932"/>
          <c:w val="0.85005170630816962"/>
          <c:h val="0.64745762711864407"/>
        </c:manualLayout>
      </c:layout>
      <c:lineChart>
        <c:grouping val="standard"/>
        <c:ser>
          <c:idx val="0"/>
          <c:order val="0"/>
          <c:tx>
            <c:v>Zn filter 1 (3-4 m -mv)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'pb 3005'!$B$3:$G$3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3005'!$B$7:$G$7</c:f>
              <c:numCache>
                <c:formatCode>General</c:formatCode>
                <c:ptCount val="6"/>
                <c:pt idx="0">
                  <c:v>3700</c:v>
                </c:pt>
                <c:pt idx="3">
                  <c:v>620</c:v>
                </c:pt>
                <c:pt idx="4">
                  <c:v>710</c:v>
                </c:pt>
                <c:pt idx="5">
                  <c:v>2000</c:v>
                </c:pt>
              </c:numCache>
            </c:numRef>
          </c:val>
        </c:ser>
        <c:ser>
          <c:idx val="4"/>
          <c:order val="1"/>
          <c:tx>
            <c:v>Zn filter 2 (6-7 m -mv)</c:v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'pb 3005'!$B$3:$G$3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3005'!$B$31:$G$31</c:f>
              <c:numCache>
                <c:formatCode>General</c:formatCode>
                <c:ptCount val="6"/>
                <c:pt idx="0">
                  <c:v>170</c:v>
                </c:pt>
                <c:pt idx="3">
                  <c:v>25</c:v>
                </c:pt>
                <c:pt idx="4">
                  <c:v>2.6</c:v>
                </c:pt>
                <c:pt idx="5">
                  <c:v>2</c:v>
                </c:pt>
              </c:numCache>
            </c:numRef>
          </c:val>
        </c:ser>
        <c:marker val="1"/>
        <c:axId val="153208320"/>
        <c:axId val="153223168"/>
      </c:lineChart>
      <c:dateAx>
        <c:axId val="153208320"/>
        <c:scaling>
          <c:orientation val="minMax"/>
          <c:max val="39995"/>
          <c:min val="39630"/>
        </c:scaling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Datum</a:t>
                </a:r>
              </a:p>
            </c:rich>
          </c:tx>
          <c:layout>
            <c:manualLayout>
              <c:xMode val="edge"/>
              <c:yMode val="edge"/>
              <c:x val="0.48293691830403307"/>
              <c:y val="0.8254237288135593"/>
            </c:manualLayout>
          </c:layout>
          <c:spPr>
            <a:noFill/>
            <a:ln w="25400">
              <a:noFill/>
            </a:ln>
          </c:spPr>
        </c:title>
        <c:numFmt formatCode="d/m/yyyy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3223168"/>
        <c:crosses val="autoZero"/>
        <c:auto val="1"/>
        <c:lblOffset val="100"/>
        <c:baseTimeUnit val="days"/>
        <c:majorUnit val="1"/>
        <c:majorTimeUnit val="months"/>
        <c:minorUnit val="7"/>
        <c:minorTimeUnit val="days"/>
      </c:dateAx>
      <c:valAx>
        <c:axId val="153223168"/>
        <c:scaling>
          <c:logBase val="10"/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Zn (µg/l)</a:t>
                </a:r>
              </a:p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 sz="6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log-schaal</a:t>
                </a:r>
              </a:p>
            </c:rich>
          </c:tx>
          <c:layout>
            <c:manualLayout>
              <c:xMode val="edge"/>
              <c:yMode val="edge"/>
              <c:x val="0"/>
              <c:y val="0.403389830508474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32083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510858324715615"/>
          <c:y val="0.9152542372881356"/>
          <c:w val="0.71044467425025848"/>
          <c:h val="4.406779661016949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Peilbuis 3006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verloop zinkconcentratie over tijd</a:t>
            </a:r>
          </a:p>
        </c:rich>
      </c:tx>
      <c:layout>
        <c:manualLayout>
          <c:xMode val="edge"/>
          <c:yMode val="edge"/>
          <c:x val="0.38676318510858326"/>
          <c:y val="2.03389830508474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0661840744570834E-2"/>
          <c:y val="0.12542372881355932"/>
          <c:w val="0.85005170630816962"/>
          <c:h val="0.64745762711864407"/>
        </c:manualLayout>
      </c:layout>
      <c:lineChart>
        <c:grouping val="standard"/>
        <c:ser>
          <c:idx val="0"/>
          <c:order val="0"/>
          <c:tx>
            <c:v>Zn filter 1 (2-3 m -mv)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'pb 3006'!$B$3:$G$3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3006'!$B$7:$G$7</c:f>
              <c:numCache>
                <c:formatCode>General</c:formatCode>
                <c:ptCount val="6"/>
                <c:pt idx="3">
                  <c:v>4400</c:v>
                </c:pt>
                <c:pt idx="4">
                  <c:v>770</c:v>
                </c:pt>
                <c:pt idx="5">
                  <c:v>1300</c:v>
                </c:pt>
              </c:numCache>
            </c:numRef>
          </c:val>
        </c:ser>
        <c:ser>
          <c:idx val="4"/>
          <c:order val="1"/>
          <c:tx>
            <c:v>Zn filter 2 (4-5 m -mv)</c:v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'pb 3006'!$B$3:$G$3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3006'!$B$31:$G$31</c:f>
              <c:numCache>
                <c:formatCode>General</c:formatCode>
                <c:ptCount val="6"/>
                <c:pt idx="0">
                  <c:v>180</c:v>
                </c:pt>
                <c:pt idx="3">
                  <c:v>140</c:v>
                </c:pt>
                <c:pt idx="4">
                  <c:v>2.5</c:v>
                </c:pt>
                <c:pt idx="5">
                  <c:v>750</c:v>
                </c:pt>
              </c:numCache>
            </c:numRef>
          </c:val>
        </c:ser>
        <c:ser>
          <c:idx val="1"/>
          <c:order val="2"/>
          <c:tx>
            <c:v>Zn filter 3 (6-7 m -mv)</c:v>
          </c:tx>
          <c:spPr>
            <a:ln w="12700">
              <a:solidFill>
                <a:srgbClr val="008000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'pb 3006'!$B$3:$G$3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3006'!$B$57:$G$57</c:f>
              <c:numCache>
                <c:formatCode>General</c:formatCode>
                <c:ptCount val="6"/>
                <c:pt idx="3">
                  <c:v>41</c:v>
                </c:pt>
                <c:pt idx="4">
                  <c:v>4.7</c:v>
                </c:pt>
                <c:pt idx="5">
                  <c:v>4.5999999999999996</c:v>
                </c:pt>
              </c:numCache>
            </c:numRef>
          </c:val>
        </c:ser>
        <c:marker val="1"/>
        <c:axId val="153455232"/>
        <c:axId val="153457792"/>
      </c:lineChart>
      <c:dateAx>
        <c:axId val="153455232"/>
        <c:scaling>
          <c:orientation val="minMax"/>
          <c:max val="39995"/>
          <c:min val="39630"/>
        </c:scaling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Datum</a:t>
                </a:r>
              </a:p>
            </c:rich>
          </c:tx>
          <c:layout>
            <c:manualLayout>
              <c:xMode val="edge"/>
              <c:yMode val="edge"/>
              <c:x val="0.48293691830403307"/>
              <c:y val="0.8254237288135593"/>
            </c:manualLayout>
          </c:layout>
          <c:spPr>
            <a:noFill/>
            <a:ln w="25400">
              <a:noFill/>
            </a:ln>
          </c:spPr>
        </c:title>
        <c:numFmt formatCode="d/m/yyyy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3457792"/>
        <c:crosses val="autoZero"/>
        <c:auto val="1"/>
        <c:lblOffset val="100"/>
        <c:baseTimeUnit val="days"/>
        <c:majorUnit val="1"/>
        <c:majorTimeUnit val="months"/>
        <c:minorUnit val="7"/>
        <c:minorTimeUnit val="days"/>
      </c:dateAx>
      <c:valAx>
        <c:axId val="153457792"/>
        <c:scaling>
          <c:logBase val="10"/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Zn (µg/l)</a:t>
                </a:r>
              </a:p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 sz="6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log-schaal</a:t>
                </a:r>
              </a:p>
            </c:rich>
          </c:tx>
          <c:layout>
            <c:manualLayout>
              <c:xMode val="edge"/>
              <c:yMode val="edge"/>
              <c:x val="0"/>
              <c:y val="0.403389830508474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34552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510858324715615"/>
          <c:y val="0.9152542372881356"/>
          <c:w val="0.71044467425025848"/>
          <c:h val="4.406779661016949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Peilbuis 3007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verloop zinkconcentratie over tijd</a:t>
            </a:r>
          </a:p>
        </c:rich>
      </c:tx>
      <c:layout>
        <c:manualLayout>
          <c:xMode val="edge"/>
          <c:yMode val="edge"/>
          <c:x val="0.38676318510858326"/>
          <c:y val="2.03389830508474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3422957600827302E-2"/>
          <c:y val="0.12542372881355932"/>
          <c:w val="0.85729058945191317"/>
          <c:h val="0.64745762711864407"/>
        </c:manualLayout>
      </c:layout>
      <c:lineChart>
        <c:grouping val="standard"/>
        <c:ser>
          <c:idx val="0"/>
          <c:order val="0"/>
          <c:tx>
            <c:v>Zn filter 1 (3-4 m -mv)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'pb 3007'!$B$6:$G$6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3007'!$B$10:$G$10</c:f>
              <c:numCache>
                <c:formatCode>General</c:formatCode>
                <c:ptCount val="6"/>
                <c:pt idx="0">
                  <c:v>570</c:v>
                </c:pt>
                <c:pt idx="3">
                  <c:v>22</c:v>
                </c:pt>
                <c:pt idx="4">
                  <c:v>110</c:v>
                </c:pt>
                <c:pt idx="5">
                  <c:v>3.2</c:v>
                </c:pt>
              </c:numCache>
            </c:numRef>
          </c:val>
        </c:ser>
        <c:marker val="1"/>
        <c:axId val="153656704"/>
        <c:axId val="153667456"/>
      </c:lineChart>
      <c:dateAx>
        <c:axId val="153656704"/>
        <c:scaling>
          <c:orientation val="minMax"/>
          <c:max val="39995"/>
          <c:min val="39630"/>
        </c:scaling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Datum</a:t>
                </a:r>
              </a:p>
            </c:rich>
          </c:tx>
          <c:layout>
            <c:manualLayout>
              <c:xMode val="edge"/>
              <c:yMode val="edge"/>
              <c:x val="0.47880041365046538"/>
              <c:y val="0.8254237288135593"/>
            </c:manualLayout>
          </c:layout>
          <c:spPr>
            <a:noFill/>
            <a:ln w="25400">
              <a:noFill/>
            </a:ln>
          </c:spPr>
        </c:title>
        <c:numFmt formatCode="d/m/yyyy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3667456"/>
        <c:crosses val="autoZero"/>
        <c:auto val="1"/>
        <c:lblOffset val="100"/>
        <c:baseTimeUnit val="days"/>
        <c:majorUnit val="1"/>
        <c:majorTimeUnit val="months"/>
        <c:minorUnit val="7"/>
        <c:minorTimeUnit val="days"/>
      </c:dateAx>
      <c:valAx>
        <c:axId val="153667456"/>
        <c:scaling>
          <c:logBase val="10"/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Zn (µg/l)</a:t>
                </a:r>
              </a:p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 sz="6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log-schaal</a:t>
                </a:r>
              </a:p>
            </c:rich>
          </c:tx>
          <c:layout>
            <c:manualLayout>
              <c:xMode val="edge"/>
              <c:yMode val="edge"/>
              <c:x val="0"/>
              <c:y val="0.403389830508474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36567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200620475698034"/>
          <c:y val="0.9152542372881356"/>
          <c:w val="0.71044467425025848"/>
          <c:h val="4.406779661016949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Peilbuis 3001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verloop ijzerconcentratie over tijd</a:t>
            </a:r>
          </a:p>
        </c:rich>
      </c:tx>
      <c:layout>
        <c:manualLayout>
          <c:xMode val="edge"/>
          <c:yMode val="edge"/>
          <c:x val="0.38572905894519133"/>
          <c:y val="2.03389830508474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790072388831438E-2"/>
          <c:y val="0.12542372881355932"/>
          <c:w val="0.84281282316442607"/>
          <c:h val="0.61864406779661019"/>
        </c:manualLayout>
      </c:layout>
      <c:lineChart>
        <c:grouping val="standard"/>
        <c:ser>
          <c:idx val="0"/>
          <c:order val="0"/>
          <c:tx>
            <c:v>Fe filter 1 (3-4 m -mv)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'pb 3001'!$B$3:$G$3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3001'!$B$6:$G$6</c:f>
              <c:numCache>
                <c:formatCode>General</c:formatCode>
                <c:ptCount val="6"/>
                <c:pt idx="0">
                  <c:v>20000</c:v>
                </c:pt>
                <c:pt idx="4">
                  <c:v>29000</c:v>
                </c:pt>
                <c:pt idx="5">
                  <c:v>33000</c:v>
                </c:pt>
              </c:numCache>
            </c:numRef>
          </c:val>
        </c:ser>
        <c:ser>
          <c:idx val="4"/>
          <c:order val="1"/>
          <c:tx>
            <c:v>Fe filter 2 (6-7 m -mv)</c:v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'pb 3001'!$B$3:$G$3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3001'!$B$28:$G$28</c:f>
              <c:numCache>
                <c:formatCode>General</c:formatCode>
                <c:ptCount val="6"/>
                <c:pt idx="0">
                  <c:v>1200</c:v>
                </c:pt>
                <c:pt idx="3">
                  <c:v>7000</c:v>
                </c:pt>
                <c:pt idx="4">
                  <c:v>93000</c:v>
                </c:pt>
                <c:pt idx="5">
                  <c:v>27000</c:v>
                </c:pt>
              </c:numCache>
            </c:numRef>
          </c:val>
        </c:ser>
        <c:ser>
          <c:idx val="1"/>
          <c:order val="2"/>
          <c:tx>
            <c:v>Fe filter 3 (8-9 m -mv)</c:v>
          </c:tx>
          <c:spPr>
            <a:ln w="12700">
              <a:solidFill>
                <a:srgbClr val="008000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'pb 3001'!$B$3:$G$3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3001'!$B$50:$G$50</c:f>
              <c:numCache>
                <c:formatCode>General</c:formatCode>
                <c:ptCount val="6"/>
                <c:pt idx="0">
                  <c:v>15000</c:v>
                </c:pt>
                <c:pt idx="3">
                  <c:v>9000</c:v>
                </c:pt>
                <c:pt idx="4">
                  <c:v>8800</c:v>
                </c:pt>
                <c:pt idx="5">
                  <c:v>12000</c:v>
                </c:pt>
              </c:numCache>
            </c:numRef>
          </c:val>
        </c:ser>
        <c:marker val="1"/>
        <c:axId val="151632896"/>
        <c:axId val="151639552"/>
      </c:lineChart>
      <c:dateAx>
        <c:axId val="151632896"/>
        <c:scaling>
          <c:orientation val="minMax"/>
          <c:max val="39995"/>
          <c:min val="39630"/>
        </c:scaling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Datum</a:t>
                </a:r>
              </a:p>
            </c:rich>
          </c:tx>
          <c:layout>
            <c:manualLayout>
              <c:xMode val="edge"/>
              <c:yMode val="edge"/>
              <c:x val="0.48603929679420887"/>
              <c:y val="0.8254237288135593"/>
            </c:manualLayout>
          </c:layout>
          <c:spPr>
            <a:noFill/>
            <a:ln w="25400">
              <a:noFill/>
            </a:ln>
          </c:spPr>
        </c:title>
        <c:numFmt formatCode="d/m/yyyy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1639552"/>
        <c:crosses val="autoZero"/>
        <c:auto val="1"/>
        <c:lblOffset val="100"/>
        <c:baseTimeUnit val="days"/>
        <c:majorUnit val="1"/>
        <c:majorTimeUnit val="months"/>
        <c:minorUnit val="7"/>
        <c:minorTimeUnit val="days"/>
      </c:dateAx>
      <c:valAx>
        <c:axId val="15163955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Fe (mg/L)</a:t>
                </a:r>
              </a:p>
            </c:rich>
          </c:tx>
          <c:layout>
            <c:manualLayout>
              <c:xMode val="edge"/>
              <c:yMode val="edge"/>
              <c:x val="8.2730093071354711E-3"/>
              <c:y val="0.3796610169491525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16328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821096173733196"/>
          <c:y val="0.9152542372881356"/>
          <c:w val="0.71044467425025848"/>
          <c:h val="4.406779661016949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Peilbuis 3002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verloop ijzerconcentratie over tijd</a:t>
            </a:r>
          </a:p>
        </c:rich>
      </c:tx>
      <c:layout>
        <c:manualLayout>
          <c:xMode val="edge"/>
          <c:yMode val="edge"/>
          <c:x val="0.38572905894519133"/>
          <c:y val="2.03389830508474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0661840744570834E-2"/>
          <c:y val="0.12542372881355932"/>
          <c:w val="0.85005170630816962"/>
          <c:h val="0.64745762711864407"/>
        </c:manualLayout>
      </c:layout>
      <c:lineChart>
        <c:grouping val="standard"/>
        <c:ser>
          <c:idx val="0"/>
          <c:order val="0"/>
          <c:tx>
            <c:v>Fe filter 1 (2-3 m -mv)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'pb 3002'!$B$3:$G$3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3002'!$B$6:$G$6</c:f>
              <c:numCache>
                <c:formatCode>General</c:formatCode>
                <c:ptCount val="6"/>
                <c:pt idx="0">
                  <c:v>61</c:v>
                </c:pt>
                <c:pt idx="5">
                  <c:v>20</c:v>
                </c:pt>
              </c:numCache>
            </c:numRef>
          </c:val>
        </c:ser>
        <c:ser>
          <c:idx val="4"/>
          <c:order val="1"/>
          <c:tx>
            <c:v>Fe filter 2 (4-5 m -mv)</c:v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'pb 3002'!$B$3:$G$3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3002'!$B$29:$G$29</c:f>
              <c:numCache>
                <c:formatCode>General</c:formatCode>
                <c:ptCount val="6"/>
                <c:pt idx="0">
                  <c:v>540</c:v>
                </c:pt>
                <c:pt idx="3">
                  <c:v>4200</c:v>
                </c:pt>
                <c:pt idx="4">
                  <c:v>2000</c:v>
                </c:pt>
                <c:pt idx="5">
                  <c:v>1400</c:v>
                </c:pt>
              </c:numCache>
            </c:numRef>
          </c:val>
        </c:ser>
        <c:ser>
          <c:idx val="1"/>
          <c:order val="2"/>
          <c:tx>
            <c:v>Fe filter 3 (6-7 m -mv)</c:v>
          </c:tx>
          <c:spPr>
            <a:ln w="12700">
              <a:solidFill>
                <a:srgbClr val="008000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'pb 3002'!$B$3:$G$3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3002'!$B$52:$G$52</c:f>
              <c:numCache>
                <c:formatCode>General</c:formatCode>
                <c:ptCount val="6"/>
                <c:pt idx="0">
                  <c:v>250</c:v>
                </c:pt>
                <c:pt idx="3">
                  <c:v>41000</c:v>
                </c:pt>
                <c:pt idx="4">
                  <c:v>23000</c:v>
                </c:pt>
                <c:pt idx="5">
                  <c:v>17000</c:v>
                </c:pt>
              </c:numCache>
            </c:numRef>
          </c:val>
        </c:ser>
        <c:marker val="1"/>
        <c:axId val="152312064"/>
        <c:axId val="152331008"/>
      </c:lineChart>
      <c:dateAx>
        <c:axId val="152312064"/>
        <c:scaling>
          <c:orientation val="minMax"/>
          <c:max val="39995"/>
          <c:min val="39630"/>
        </c:scaling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Datum</a:t>
                </a:r>
              </a:p>
            </c:rich>
          </c:tx>
          <c:layout>
            <c:manualLayout>
              <c:xMode val="edge"/>
              <c:yMode val="edge"/>
              <c:x val="0.48293691830403307"/>
              <c:y val="0.8254237288135593"/>
            </c:manualLayout>
          </c:layout>
          <c:spPr>
            <a:noFill/>
            <a:ln w="25400">
              <a:noFill/>
            </a:ln>
          </c:spPr>
        </c:title>
        <c:numFmt formatCode="d/m/yyyy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2331008"/>
        <c:crosses val="autoZero"/>
        <c:auto val="1"/>
        <c:lblOffset val="100"/>
        <c:baseTimeUnit val="days"/>
        <c:majorUnit val="1"/>
        <c:majorTimeUnit val="months"/>
        <c:minorUnit val="7"/>
        <c:minorTimeUnit val="days"/>
      </c:dateAx>
      <c:valAx>
        <c:axId val="15233100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Fe (mg/L)</a:t>
                </a:r>
              </a:p>
            </c:rich>
          </c:tx>
          <c:layout>
            <c:manualLayout>
              <c:xMode val="edge"/>
              <c:yMode val="edge"/>
              <c:x val="8.2730093071354711E-3"/>
              <c:y val="0.3949152542372881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23120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510858324715615"/>
          <c:y val="0.9152542372881356"/>
          <c:w val="0.71044467425025848"/>
          <c:h val="4.406779661016949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Peilbuis 3003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verloop ijzerconcentratie over tijd</a:t>
            </a:r>
          </a:p>
        </c:rich>
      </c:tx>
      <c:layout>
        <c:manualLayout>
          <c:xMode val="edge"/>
          <c:yMode val="edge"/>
          <c:x val="0.38572905894519133"/>
          <c:y val="2.03389830508474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0661840744570834E-2"/>
          <c:y val="0.12542372881355932"/>
          <c:w val="0.85005170630816962"/>
          <c:h val="0.64745762711864407"/>
        </c:manualLayout>
      </c:layout>
      <c:lineChart>
        <c:grouping val="standard"/>
        <c:ser>
          <c:idx val="0"/>
          <c:order val="0"/>
          <c:tx>
            <c:v>Fe filter 1 (3-4 m -mv)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'pb 3003'!$B$3:$G$3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3003'!$B$6:$G$6</c:f>
              <c:numCache>
                <c:formatCode>General</c:formatCode>
                <c:ptCount val="6"/>
                <c:pt idx="0">
                  <c:v>20</c:v>
                </c:pt>
                <c:pt idx="3">
                  <c:v>20000</c:v>
                </c:pt>
                <c:pt idx="4">
                  <c:v>23000</c:v>
                </c:pt>
                <c:pt idx="5">
                  <c:v>15000</c:v>
                </c:pt>
              </c:numCache>
            </c:numRef>
          </c:val>
        </c:ser>
        <c:ser>
          <c:idx val="4"/>
          <c:order val="1"/>
          <c:tx>
            <c:v>Fe filter 2 (5-6 m -mv)</c:v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'pb 3003'!$B$3:$G$3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3003'!$B$42:$G$42</c:f>
              <c:numCache>
                <c:formatCode>General</c:formatCode>
                <c:ptCount val="6"/>
                <c:pt idx="0">
                  <c:v>500</c:v>
                </c:pt>
                <c:pt idx="3">
                  <c:v>15000</c:v>
                </c:pt>
                <c:pt idx="4">
                  <c:v>33000</c:v>
                </c:pt>
                <c:pt idx="5">
                  <c:v>26000</c:v>
                </c:pt>
              </c:numCache>
            </c:numRef>
          </c:val>
        </c:ser>
        <c:ser>
          <c:idx val="1"/>
          <c:order val="2"/>
          <c:tx>
            <c:v>Fe filter 3 (7-8 m -mv)</c:v>
          </c:tx>
          <c:spPr>
            <a:ln w="12700">
              <a:solidFill>
                <a:srgbClr val="008000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'pb 3003'!$B$3:$G$3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3003'!$B$79:$G$79</c:f>
              <c:numCache>
                <c:formatCode>General</c:formatCode>
                <c:ptCount val="6"/>
                <c:pt idx="0">
                  <c:v>16000</c:v>
                </c:pt>
                <c:pt idx="3">
                  <c:v>16000</c:v>
                </c:pt>
                <c:pt idx="4">
                  <c:v>17000</c:v>
                </c:pt>
                <c:pt idx="5">
                  <c:v>23000</c:v>
                </c:pt>
              </c:numCache>
            </c:numRef>
          </c:val>
        </c:ser>
        <c:marker val="1"/>
        <c:axId val="152558976"/>
        <c:axId val="152561536"/>
      </c:lineChart>
      <c:dateAx>
        <c:axId val="152558976"/>
        <c:scaling>
          <c:orientation val="minMax"/>
          <c:max val="39995"/>
          <c:min val="39630"/>
        </c:scaling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Datum</a:t>
                </a:r>
              </a:p>
            </c:rich>
          </c:tx>
          <c:layout>
            <c:manualLayout>
              <c:xMode val="edge"/>
              <c:yMode val="edge"/>
              <c:x val="0.48293691830403307"/>
              <c:y val="0.8254237288135593"/>
            </c:manualLayout>
          </c:layout>
          <c:spPr>
            <a:noFill/>
            <a:ln w="25400">
              <a:noFill/>
            </a:ln>
          </c:spPr>
        </c:title>
        <c:numFmt formatCode="d/m/yyyy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2561536"/>
        <c:crosses val="autoZero"/>
        <c:auto val="1"/>
        <c:lblOffset val="100"/>
        <c:baseTimeUnit val="days"/>
        <c:majorUnit val="1"/>
        <c:majorTimeUnit val="months"/>
        <c:minorUnit val="7"/>
        <c:minorTimeUnit val="days"/>
      </c:dateAx>
      <c:valAx>
        <c:axId val="15256153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Fe (mg/L)</a:t>
                </a:r>
              </a:p>
            </c:rich>
          </c:tx>
          <c:layout>
            <c:manualLayout>
              <c:xMode val="edge"/>
              <c:yMode val="edge"/>
              <c:x val="8.2730093071354711E-3"/>
              <c:y val="0.3949152542372881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25589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510858324715615"/>
          <c:y val="0.9152542372881356"/>
          <c:w val="0.71044467425025848"/>
          <c:h val="4.406779661016949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Peilbuis 3004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verloop ijzerconcentratie over tijd</a:t>
            </a:r>
          </a:p>
        </c:rich>
      </c:tx>
      <c:layout>
        <c:manualLayout>
          <c:xMode val="edge"/>
          <c:yMode val="edge"/>
          <c:x val="0.38572905894519133"/>
          <c:y val="2.03389830508474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7218200620475704E-2"/>
          <c:y val="0.12542372881355932"/>
          <c:w val="0.86349534643226478"/>
          <c:h val="0.64745762711864407"/>
        </c:manualLayout>
      </c:layout>
      <c:lineChart>
        <c:grouping val="standard"/>
        <c:ser>
          <c:idx val="0"/>
          <c:order val="0"/>
          <c:tx>
            <c:v>Fe filter 1 (4-5 m -mv)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'pb 3004'!$B$3:$G$3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3004'!$B$6:$G$6</c:f>
              <c:numCache>
                <c:formatCode>General</c:formatCode>
                <c:ptCount val="6"/>
                <c:pt idx="0">
                  <c:v>0.14000000000000001</c:v>
                </c:pt>
                <c:pt idx="3">
                  <c:v>0.54</c:v>
                </c:pt>
                <c:pt idx="4">
                  <c:v>0.46</c:v>
                </c:pt>
                <c:pt idx="5">
                  <c:v>6.8</c:v>
                </c:pt>
              </c:numCache>
            </c:numRef>
          </c:val>
        </c:ser>
        <c:ser>
          <c:idx val="4"/>
          <c:order val="1"/>
          <c:tx>
            <c:v>Fe filter 2 (6-7 m -mv)</c:v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'pb 3004'!$B$3:$G$3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3004'!$B$29:$G$29</c:f>
              <c:numCache>
                <c:formatCode>General</c:formatCode>
                <c:ptCount val="6"/>
                <c:pt idx="0">
                  <c:v>0.66</c:v>
                </c:pt>
                <c:pt idx="3">
                  <c:v>20</c:v>
                </c:pt>
                <c:pt idx="4">
                  <c:v>61</c:v>
                </c:pt>
                <c:pt idx="5">
                  <c:v>81</c:v>
                </c:pt>
              </c:numCache>
            </c:numRef>
          </c:val>
        </c:ser>
        <c:marker val="1"/>
        <c:axId val="152804736"/>
        <c:axId val="152807296"/>
      </c:lineChart>
      <c:dateAx>
        <c:axId val="152804736"/>
        <c:scaling>
          <c:orientation val="minMax"/>
          <c:max val="39995"/>
          <c:min val="39630"/>
        </c:scaling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Datum</a:t>
                </a:r>
              </a:p>
            </c:rich>
          </c:tx>
          <c:layout>
            <c:manualLayout>
              <c:xMode val="edge"/>
              <c:yMode val="edge"/>
              <c:x val="0.47569803516028958"/>
              <c:y val="0.8254237288135593"/>
            </c:manualLayout>
          </c:layout>
          <c:spPr>
            <a:noFill/>
            <a:ln w="25400">
              <a:noFill/>
            </a:ln>
          </c:spPr>
        </c:title>
        <c:numFmt formatCode="d/m/yyyy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2807296"/>
        <c:crosses val="autoZero"/>
        <c:auto val="1"/>
        <c:lblOffset val="100"/>
        <c:baseTimeUnit val="days"/>
        <c:majorUnit val="1"/>
        <c:majorTimeUnit val="months"/>
        <c:minorUnit val="7"/>
        <c:minorTimeUnit val="days"/>
      </c:dateAx>
      <c:valAx>
        <c:axId val="15280729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Fe (mg/L)</a:t>
                </a:r>
              </a:p>
            </c:rich>
          </c:tx>
          <c:layout>
            <c:manualLayout>
              <c:xMode val="edge"/>
              <c:yMode val="edge"/>
              <c:x val="8.2730093071354711E-3"/>
              <c:y val="0.3949152542372881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28047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993795243019647"/>
          <c:y val="0.91864406779661012"/>
          <c:w val="0.71044467425025848"/>
          <c:h val="4.406779661016949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Peilbuis 3005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verloop ijzerconcentratie over tijd</a:t>
            </a:r>
          </a:p>
        </c:rich>
      </c:tx>
      <c:layout>
        <c:manualLayout>
          <c:xMode val="edge"/>
          <c:yMode val="edge"/>
          <c:x val="0.38572905894519133"/>
          <c:y val="2.03389830508474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7218200620475704E-2"/>
          <c:y val="0.12542372881355932"/>
          <c:w val="0.86349534643226478"/>
          <c:h val="0.64745762711864407"/>
        </c:manualLayout>
      </c:layout>
      <c:lineChart>
        <c:grouping val="standard"/>
        <c:ser>
          <c:idx val="0"/>
          <c:order val="0"/>
          <c:tx>
            <c:v>Fe filter 1 (3-4 m -mv)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'pb 3005'!$B$3:$G$3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3005'!$B$6:$G$6</c:f>
              <c:numCache>
                <c:formatCode>General</c:formatCode>
                <c:ptCount val="6"/>
                <c:pt idx="0">
                  <c:v>0.48</c:v>
                </c:pt>
                <c:pt idx="3">
                  <c:v>8</c:v>
                </c:pt>
                <c:pt idx="4">
                  <c:v>8.5</c:v>
                </c:pt>
                <c:pt idx="5">
                  <c:v>11</c:v>
                </c:pt>
              </c:numCache>
            </c:numRef>
          </c:val>
        </c:ser>
        <c:ser>
          <c:idx val="4"/>
          <c:order val="1"/>
          <c:tx>
            <c:v>Fe filter 2 (6-7 m -mv)</c:v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'pb 3005'!$B$3:$G$3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3005'!$B$30:$G$30</c:f>
              <c:numCache>
                <c:formatCode>General</c:formatCode>
                <c:ptCount val="6"/>
                <c:pt idx="0">
                  <c:v>0.01</c:v>
                </c:pt>
                <c:pt idx="3">
                  <c:v>34</c:v>
                </c:pt>
                <c:pt idx="4">
                  <c:v>30</c:v>
                </c:pt>
                <c:pt idx="5">
                  <c:v>24</c:v>
                </c:pt>
              </c:numCache>
            </c:numRef>
          </c:val>
        </c:ser>
        <c:marker val="1"/>
        <c:axId val="153043328"/>
        <c:axId val="153045632"/>
      </c:lineChart>
      <c:dateAx>
        <c:axId val="153043328"/>
        <c:scaling>
          <c:orientation val="minMax"/>
          <c:max val="39995"/>
          <c:min val="39630"/>
        </c:scaling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Datum</a:t>
                </a:r>
              </a:p>
            </c:rich>
          </c:tx>
          <c:layout>
            <c:manualLayout>
              <c:xMode val="edge"/>
              <c:yMode val="edge"/>
              <c:x val="0.47569803516028958"/>
              <c:y val="0.8254237288135593"/>
            </c:manualLayout>
          </c:layout>
          <c:spPr>
            <a:noFill/>
            <a:ln w="25400">
              <a:noFill/>
            </a:ln>
          </c:spPr>
        </c:title>
        <c:numFmt formatCode="d/m/yyyy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3045632"/>
        <c:crosses val="autoZero"/>
        <c:auto val="1"/>
        <c:lblOffset val="100"/>
        <c:baseTimeUnit val="days"/>
        <c:majorUnit val="1"/>
        <c:majorTimeUnit val="months"/>
        <c:minorUnit val="7"/>
        <c:minorTimeUnit val="days"/>
      </c:dateAx>
      <c:valAx>
        <c:axId val="15304563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Fe (mg/L)</a:t>
                </a:r>
              </a:p>
            </c:rich>
          </c:tx>
          <c:layout>
            <c:manualLayout>
              <c:xMode val="edge"/>
              <c:yMode val="edge"/>
              <c:x val="8.2730093071354711E-3"/>
              <c:y val="0.3949152542372881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30433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993795243019647"/>
          <c:y val="0.91864406779661012"/>
          <c:w val="0.71044467425025848"/>
          <c:h val="4.406779661016949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Peilbuis 3006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verloop ijzerconcentratie over tijd</a:t>
            </a:r>
          </a:p>
        </c:rich>
      </c:tx>
      <c:layout>
        <c:manualLayout>
          <c:xMode val="edge"/>
          <c:yMode val="edge"/>
          <c:x val="0.38572905894519133"/>
          <c:y val="2.03389830508474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7218200620475704E-2"/>
          <c:y val="0.12542372881355932"/>
          <c:w val="0.86349534643226478"/>
          <c:h val="0.64745762711864407"/>
        </c:manualLayout>
      </c:layout>
      <c:lineChart>
        <c:grouping val="standard"/>
        <c:ser>
          <c:idx val="0"/>
          <c:order val="0"/>
          <c:tx>
            <c:v>Fe filter 1 (2-3 m -mv)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'pb 3006'!$B$3:$G$3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3006'!$B$6:$G$6</c:f>
              <c:numCache>
                <c:formatCode>General</c:formatCode>
                <c:ptCount val="6"/>
                <c:pt idx="3">
                  <c:v>76</c:v>
                </c:pt>
                <c:pt idx="4">
                  <c:v>1.5</c:v>
                </c:pt>
                <c:pt idx="5">
                  <c:v>3.6999999999999998E-2</c:v>
                </c:pt>
              </c:numCache>
            </c:numRef>
          </c:val>
        </c:ser>
        <c:ser>
          <c:idx val="4"/>
          <c:order val="1"/>
          <c:tx>
            <c:v>Fe filter 2 (4-5m -mv)</c:v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'pb 3006'!$B$3:$G$3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3006'!$B$30:$G$30</c:f>
              <c:numCache>
                <c:formatCode>General</c:formatCode>
                <c:ptCount val="6"/>
                <c:pt idx="0">
                  <c:v>2.9000000000000001E-2</c:v>
                </c:pt>
                <c:pt idx="3">
                  <c:v>23</c:v>
                </c:pt>
                <c:pt idx="4">
                  <c:v>37</c:v>
                </c:pt>
                <c:pt idx="5">
                  <c:v>15</c:v>
                </c:pt>
              </c:numCache>
            </c:numRef>
          </c:val>
        </c:ser>
        <c:ser>
          <c:idx val="1"/>
          <c:order val="2"/>
          <c:tx>
            <c:v>Fe filter 3 (6-7m -mv)</c:v>
          </c:tx>
          <c:spPr>
            <a:ln w="12700">
              <a:solidFill>
                <a:srgbClr val="008000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'pb 3006'!$B$3:$G$3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3006'!$B$56:$G$56</c:f>
              <c:numCache>
                <c:formatCode>General</c:formatCode>
                <c:ptCount val="6"/>
                <c:pt idx="3">
                  <c:v>61</c:v>
                </c:pt>
                <c:pt idx="4">
                  <c:v>130</c:v>
                </c:pt>
                <c:pt idx="5">
                  <c:v>21</c:v>
                </c:pt>
              </c:numCache>
            </c:numRef>
          </c:val>
        </c:ser>
        <c:marker val="1"/>
        <c:axId val="153262336"/>
        <c:axId val="153268992"/>
      </c:lineChart>
      <c:dateAx>
        <c:axId val="153262336"/>
        <c:scaling>
          <c:orientation val="minMax"/>
          <c:max val="39995"/>
          <c:min val="39630"/>
        </c:scaling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Datum</a:t>
                </a:r>
              </a:p>
            </c:rich>
          </c:tx>
          <c:layout>
            <c:manualLayout>
              <c:xMode val="edge"/>
              <c:yMode val="edge"/>
              <c:x val="0.47569803516028958"/>
              <c:y val="0.8254237288135593"/>
            </c:manualLayout>
          </c:layout>
          <c:spPr>
            <a:noFill/>
            <a:ln w="25400">
              <a:noFill/>
            </a:ln>
          </c:spPr>
        </c:title>
        <c:numFmt formatCode="d/m/yyyy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3268992"/>
        <c:crosses val="autoZero"/>
        <c:auto val="1"/>
        <c:lblOffset val="100"/>
        <c:baseTimeUnit val="days"/>
        <c:majorUnit val="1"/>
        <c:majorTimeUnit val="months"/>
        <c:minorUnit val="7"/>
        <c:minorTimeUnit val="days"/>
      </c:dateAx>
      <c:valAx>
        <c:axId val="15326899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Fe (mg/L)</a:t>
                </a:r>
              </a:p>
            </c:rich>
          </c:tx>
          <c:layout>
            <c:manualLayout>
              <c:xMode val="edge"/>
              <c:yMode val="edge"/>
              <c:x val="8.2730093071354711E-3"/>
              <c:y val="0.3949152542372881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32623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993795243019647"/>
          <c:y val="0.91864406779661012"/>
          <c:w val="0.71044467425025848"/>
          <c:h val="4.406779661016949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Peilbuis 3008</a:t>
            </a:r>
          </a:p>
        </c:rich>
      </c:tx>
      <c:layout>
        <c:manualLayout>
          <c:xMode val="edge"/>
          <c:yMode val="edge"/>
          <c:x val="0.44467425025853152"/>
          <c:y val="2.03389830508474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9968976215098237E-2"/>
          <c:y val="0.12372881355932204"/>
          <c:w val="0.8407445708376422"/>
          <c:h val="0.68474576271186438"/>
        </c:manualLayout>
      </c:layout>
      <c:lineChart>
        <c:grouping val="standard"/>
        <c:ser>
          <c:idx val="0"/>
          <c:order val="0"/>
          <c:tx>
            <c:v>Zn filter 1 (3-4 m -mv)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'pb 3008'!$B$76:$D$76</c:f>
              <c:numCache>
                <c:formatCode>d/m/yyyy</c:formatCode>
                <c:ptCount val="3"/>
                <c:pt idx="0">
                  <c:v>39630</c:v>
                </c:pt>
                <c:pt idx="1">
                  <c:v>39729</c:v>
                </c:pt>
                <c:pt idx="2">
                  <c:v>39797</c:v>
                </c:pt>
              </c:numCache>
            </c:numRef>
          </c:cat>
          <c:val>
            <c:numRef>
              <c:f>'pb 3008'!$B$77:$D$77</c:f>
              <c:numCache>
                <c:formatCode>General</c:formatCode>
                <c:ptCount val="3"/>
                <c:pt idx="0">
                  <c:v>13000</c:v>
                </c:pt>
                <c:pt idx="1">
                  <c:v>9000</c:v>
                </c:pt>
                <c:pt idx="2">
                  <c:v>8700</c:v>
                </c:pt>
              </c:numCache>
            </c:numRef>
          </c:val>
        </c:ser>
        <c:ser>
          <c:idx val="2"/>
          <c:order val="1"/>
          <c:tx>
            <c:v>Zn filter 2 (5-6 m -mv)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'pb 3008'!$B$76:$D$76</c:f>
              <c:numCache>
                <c:formatCode>d/m/yyyy</c:formatCode>
                <c:ptCount val="3"/>
                <c:pt idx="0">
                  <c:v>39630</c:v>
                </c:pt>
                <c:pt idx="1">
                  <c:v>39729</c:v>
                </c:pt>
                <c:pt idx="2">
                  <c:v>39797</c:v>
                </c:pt>
              </c:numCache>
            </c:numRef>
          </c:cat>
          <c:val>
            <c:numRef>
              <c:f>'pb 3008'!$B$78:$D$78</c:f>
              <c:numCache>
                <c:formatCode>General</c:formatCode>
                <c:ptCount val="3"/>
                <c:pt idx="0">
                  <c:v>1200</c:v>
                </c:pt>
                <c:pt idx="1">
                  <c:v>1200</c:v>
                </c:pt>
                <c:pt idx="2">
                  <c:v>1300</c:v>
                </c:pt>
              </c:numCache>
            </c:numRef>
          </c:val>
        </c:ser>
        <c:ser>
          <c:idx val="4"/>
          <c:order val="2"/>
          <c:tx>
            <c:v>Zn filter 3 (7-8 m -mv)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'pb 3008'!$B$76:$D$76</c:f>
              <c:numCache>
                <c:formatCode>d/m/yyyy</c:formatCode>
                <c:ptCount val="3"/>
                <c:pt idx="0">
                  <c:v>39630</c:v>
                </c:pt>
                <c:pt idx="1">
                  <c:v>39729</c:v>
                </c:pt>
                <c:pt idx="2">
                  <c:v>39797</c:v>
                </c:pt>
              </c:numCache>
            </c:numRef>
          </c:cat>
          <c:val>
            <c:numRef>
              <c:f>'pb 3008'!$B$79:$D$79</c:f>
              <c:numCache>
                <c:formatCode>General</c:formatCode>
                <c:ptCount val="3"/>
                <c:pt idx="0">
                  <c:v>650</c:v>
                </c:pt>
                <c:pt idx="1">
                  <c:v>72</c:v>
                </c:pt>
                <c:pt idx="2">
                  <c:v>82</c:v>
                </c:pt>
              </c:numCache>
            </c:numRef>
          </c:val>
        </c:ser>
        <c:marker val="1"/>
        <c:axId val="177831936"/>
        <c:axId val="177834240"/>
      </c:lineChart>
      <c:dateAx>
        <c:axId val="177831936"/>
        <c:scaling>
          <c:orientation val="minMax"/>
          <c:max val="39814"/>
          <c:min val="39630"/>
        </c:scaling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Datum</a:t>
                </a:r>
              </a:p>
            </c:rich>
          </c:tx>
          <c:layout>
            <c:manualLayout>
              <c:xMode val="edge"/>
              <c:yMode val="edge"/>
              <c:x val="0.48707342295760081"/>
              <c:y val="0.86101694915254234"/>
            </c:manualLayout>
          </c:layout>
          <c:spPr>
            <a:noFill/>
            <a:ln w="25400">
              <a:noFill/>
            </a:ln>
          </c:spPr>
        </c:title>
        <c:numFmt formatCode="d/m/yyyy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77834240"/>
        <c:crosses val="autoZero"/>
        <c:auto val="1"/>
        <c:lblOffset val="100"/>
        <c:baseTimeUnit val="days"/>
        <c:majorUnit val="1"/>
        <c:majorTimeUnit val="months"/>
        <c:minorUnit val="7"/>
        <c:minorTimeUnit val="days"/>
      </c:dateAx>
      <c:valAx>
        <c:axId val="177834240"/>
        <c:scaling>
          <c:logBase val="10"/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Zn (µg/L)</a:t>
                </a:r>
              </a:p>
            </c:rich>
          </c:tx>
          <c:layout>
            <c:manualLayout>
              <c:xMode val="edge"/>
              <c:yMode val="edge"/>
              <c:x val="1.0341261633919338E-2"/>
              <c:y val="0.41694915254237286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778319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547052740434332"/>
          <c:y val="0.91864406779661012"/>
          <c:w val="0.78076525336091007"/>
          <c:h val="7.627118644067797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Peilbuis 3007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verloop ijzerconcentratie over tijd</a:t>
            </a:r>
          </a:p>
        </c:rich>
      </c:tx>
      <c:layout>
        <c:manualLayout>
          <c:xMode val="edge"/>
          <c:yMode val="edge"/>
          <c:x val="0.38572905894519133"/>
          <c:y val="2.03389830508474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7218200620475704E-2"/>
          <c:y val="0.12542372881355932"/>
          <c:w val="0.86349534643226478"/>
          <c:h val="0.64745762711864407"/>
        </c:manualLayout>
      </c:layout>
      <c:lineChart>
        <c:grouping val="standard"/>
        <c:ser>
          <c:idx val="0"/>
          <c:order val="0"/>
          <c:tx>
            <c:v>Fe filter 1 (3-4 m -mv)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'pb 3007'!$B$6:$G$6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3007'!$B$9:$G$9</c:f>
              <c:numCache>
                <c:formatCode>General</c:formatCode>
                <c:ptCount val="6"/>
                <c:pt idx="0">
                  <c:v>0.25</c:v>
                </c:pt>
                <c:pt idx="3">
                  <c:v>9.5</c:v>
                </c:pt>
                <c:pt idx="4">
                  <c:v>23</c:v>
                </c:pt>
                <c:pt idx="5">
                  <c:v>35</c:v>
                </c:pt>
              </c:numCache>
            </c:numRef>
          </c:val>
        </c:ser>
        <c:marker val="1"/>
        <c:axId val="153503232"/>
        <c:axId val="153509888"/>
      </c:lineChart>
      <c:dateAx>
        <c:axId val="153503232"/>
        <c:scaling>
          <c:orientation val="minMax"/>
          <c:max val="39995"/>
          <c:min val="39630"/>
        </c:scaling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Datum</a:t>
                </a:r>
              </a:p>
            </c:rich>
          </c:tx>
          <c:layout>
            <c:manualLayout>
              <c:xMode val="edge"/>
              <c:yMode val="edge"/>
              <c:x val="0.47569803516028958"/>
              <c:y val="0.8254237288135593"/>
            </c:manualLayout>
          </c:layout>
          <c:spPr>
            <a:noFill/>
            <a:ln w="25400">
              <a:noFill/>
            </a:ln>
          </c:spPr>
        </c:title>
        <c:numFmt formatCode="d/m/yyyy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3509888"/>
        <c:crosses val="autoZero"/>
        <c:auto val="1"/>
        <c:lblOffset val="100"/>
        <c:baseTimeUnit val="days"/>
        <c:majorUnit val="1"/>
        <c:majorTimeUnit val="months"/>
        <c:minorUnit val="7"/>
        <c:minorTimeUnit val="days"/>
      </c:dateAx>
      <c:valAx>
        <c:axId val="15350988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Fe (mg/L)</a:t>
                </a:r>
              </a:p>
            </c:rich>
          </c:tx>
          <c:layout>
            <c:manualLayout>
              <c:xMode val="edge"/>
              <c:yMode val="edge"/>
              <c:x val="8.2730093071354711E-3"/>
              <c:y val="0.3949152542372881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35032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993795243019647"/>
          <c:y val="0.91864406779661012"/>
          <c:w val="0.71044467425025848"/>
          <c:h val="4.406779661016949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Peilbuis 3001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verloop zwavelconcentratie over tijd</a:t>
            </a:r>
          </a:p>
        </c:rich>
      </c:tx>
      <c:layout>
        <c:manualLayout>
          <c:xMode val="edge"/>
          <c:yMode val="edge"/>
          <c:x val="0.36918304033092036"/>
          <c:y val="2.03389830508474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0661840744570834E-2"/>
          <c:y val="0.12542372881355932"/>
          <c:w val="0.85005170630816962"/>
          <c:h val="0.64745762711864407"/>
        </c:manualLayout>
      </c:layout>
      <c:lineChart>
        <c:grouping val="standard"/>
        <c:ser>
          <c:idx val="0"/>
          <c:order val="0"/>
          <c:tx>
            <c:v>S filter 1 (3-4 m -mv)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'pb 3001'!$B$3:$G$3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3001'!$B$10:$G$10</c:f>
              <c:numCache>
                <c:formatCode>General</c:formatCode>
                <c:ptCount val="6"/>
                <c:pt idx="4">
                  <c:v>11000</c:v>
                </c:pt>
                <c:pt idx="5">
                  <c:v>25000</c:v>
                </c:pt>
              </c:numCache>
            </c:numRef>
          </c:val>
        </c:ser>
        <c:ser>
          <c:idx val="4"/>
          <c:order val="1"/>
          <c:tx>
            <c:v>S filter 2 (6-7 m -mv)</c:v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'pb 3001'!$B$3:$G$3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3001'!$B$32:$G$32</c:f>
              <c:numCache>
                <c:formatCode>General</c:formatCode>
                <c:ptCount val="6"/>
                <c:pt idx="2">
                  <c:v>74000</c:v>
                </c:pt>
                <c:pt idx="3">
                  <c:v>84000</c:v>
                </c:pt>
                <c:pt idx="4">
                  <c:v>43000</c:v>
                </c:pt>
                <c:pt idx="5">
                  <c:v>7000</c:v>
                </c:pt>
              </c:numCache>
            </c:numRef>
          </c:val>
        </c:ser>
        <c:ser>
          <c:idx val="1"/>
          <c:order val="2"/>
          <c:tx>
            <c:v>S filter 3 (8-9 m -mv)</c:v>
          </c:tx>
          <c:spPr>
            <a:ln w="12700">
              <a:solidFill>
                <a:srgbClr val="008000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'pb 3001'!$B$3:$G$3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3001'!$B$54:$G$54</c:f>
              <c:numCache>
                <c:formatCode>General</c:formatCode>
                <c:ptCount val="6"/>
                <c:pt idx="1">
                  <c:v>31</c:v>
                </c:pt>
                <c:pt idx="3">
                  <c:v>26</c:v>
                </c:pt>
                <c:pt idx="4">
                  <c:v>21</c:v>
                </c:pt>
                <c:pt idx="5">
                  <c:v>22</c:v>
                </c:pt>
              </c:numCache>
            </c:numRef>
          </c:val>
        </c:ser>
        <c:marker val="1"/>
        <c:axId val="151845888"/>
        <c:axId val="151860736"/>
      </c:lineChart>
      <c:dateAx>
        <c:axId val="151845888"/>
        <c:scaling>
          <c:orientation val="minMax"/>
          <c:max val="39995"/>
          <c:min val="39630"/>
        </c:scaling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Datum</a:t>
                </a:r>
              </a:p>
            </c:rich>
          </c:tx>
          <c:layout>
            <c:manualLayout>
              <c:xMode val="edge"/>
              <c:yMode val="edge"/>
              <c:x val="0.48293691830403307"/>
              <c:y val="0.8254237288135593"/>
            </c:manualLayout>
          </c:layout>
          <c:spPr>
            <a:noFill/>
            <a:ln w="25400">
              <a:noFill/>
            </a:ln>
          </c:spPr>
        </c:title>
        <c:numFmt formatCode="d/m/yyyy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1860736"/>
        <c:crosses val="autoZero"/>
        <c:auto val="1"/>
        <c:lblOffset val="100"/>
        <c:baseTimeUnit val="days"/>
        <c:majorUnit val="1"/>
        <c:majorTimeUnit val="months"/>
        <c:minorUnit val="7"/>
        <c:minorTimeUnit val="days"/>
      </c:dateAx>
      <c:valAx>
        <c:axId val="15186073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S(mg/l)</a:t>
                </a:r>
              </a:p>
            </c:rich>
          </c:tx>
          <c:layout>
            <c:manualLayout>
              <c:xMode val="edge"/>
              <c:yMode val="edge"/>
              <c:x val="8.2730093071354711E-3"/>
              <c:y val="0.4084745762711864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18458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304033092037228"/>
          <c:y val="0.9152542372881356"/>
          <c:w val="0.71044467425025848"/>
          <c:h val="4.406779661016949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Peilbuis 3002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verloop zwavelconcentratie over tijd</a:t>
            </a:r>
          </a:p>
        </c:rich>
      </c:tx>
      <c:layout>
        <c:manualLayout>
          <c:xMode val="edge"/>
          <c:yMode val="edge"/>
          <c:x val="0.37642192347466391"/>
          <c:y val="2.03389830508474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790072388831438E-2"/>
          <c:y val="0.12542372881355932"/>
          <c:w val="0.84281282316442607"/>
          <c:h val="0.61864406779661019"/>
        </c:manualLayout>
      </c:layout>
      <c:lineChart>
        <c:grouping val="standard"/>
        <c:ser>
          <c:idx val="0"/>
          <c:order val="0"/>
          <c:tx>
            <c:v>S filter 1 (2-3 m -mv)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'pb 3002'!$B$3:$G$3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3002'!$B$10:$G$10</c:f>
              <c:numCache>
                <c:formatCode>General</c:formatCode>
                <c:ptCount val="6"/>
                <c:pt idx="2">
                  <c:v>8000</c:v>
                </c:pt>
                <c:pt idx="5">
                  <c:v>8800</c:v>
                </c:pt>
              </c:numCache>
            </c:numRef>
          </c:val>
        </c:ser>
        <c:ser>
          <c:idx val="4"/>
          <c:order val="1"/>
          <c:tx>
            <c:v>S filter 2 (4-5 m -mv)</c:v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'pb 3002'!$B$3:$G$3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3002'!$B$33:$G$33</c:f>
              <c:numCache>
                <c:formatCode>General</c:formatCode>
                <c:ptCount val="6"/>
                <c:pt idx="1">
                  <c:v>16000</c:v>
                </c:pt>
                <c:pt idx="2">
                  <c:v>16000</c:v>
                </c:pt>
                <c:pt idx="3">
                  <c:v>13000</c:v>
                </c:pt>
                <c:pt idx="4">
                  <c:v>13000</c:v>
                </c:pt>
                <c:pt idx="5">
                  <c:v>15000</c:v>
                </c:pt>
              </c:numCache>
            </c:numRef>
          </c:val>
        </c:ser>
        <c:ser>
          <c:idx val="1"/>
          <c:order val="2"/>
          <c:tx>
            <c:v>S filter 3 (6-7 m -mv)</c:v>
          </c:tx>
          <c:spPr>
            <a:ln w="12700">
              <a:solidFill>
                <a:srgbClr val="008000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'pb 3002'!$B$3:$G$3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3002'!$B$56:$G$56</c:f>
              <c:numCache>
                <c:formatCode>General</c:formatCode>
                <c:ptCount val="6"/>
                <c:pt idx="1">
                  <c:v>21000</c:v>
                </c:pt>
                <c:pt idx="2">
                  <c:v>62000</c:v>
                </c:pt>
                <c:pt idx="3">
                  <c:v>100000</c:v>
                </c:pt>
                <c:pt idx="4">
                  <c:v>33000</c:v>
                </c:pt>
                <c:pt idx="5">
                  <c:v>7500</c:v>
                </c:pt>
              </c:numCache>
            </c:numRef>
          </c:val>
        </c:ser>
        <c:marker val="1"/>
        <c:axId val="152439040"/>
        <c:axId val="152453888"/>
      </c:lineChart>
      <c:dateAx>
        <c:axId val="152439040"/>
        <c:scaling>
          <c:orientation val="minMax"/>
          <c:max val="39995"/>
          <c:min val="39630"/>
        </c:scaling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Datum</a:t>
                </a:r>
              </a:p>
            </c:rich>
          </c:tx>
          <c:layout>
            <c:manualLayout>
              <c:xMode val="edge"/>
              <c:yMode val="edge"/>
              <c:x val="0.48603929679420887"/>
              <c:y val="0.8254237288135593"/>
            </c:manualLayout>
          </c:layout>
          <c:spPr>
            <a:noFill/>
            <a:ln w="25400">
              <a:noFill/>
            </a:ln>
          </c:spPr>
        </c:title>
        <c:numFmt formatCode="d/m/yyyy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2453888"/>
        <c:crosses val="autoZero"/>
        <c:auto val="1"/>
        <c:lblOffset val="100"/>
        <c:baseTimeUnit val="days"/>
        <c:majorUnit val="1"/>
        <c:majorTimeUnit val="months"/>
        <c:minorUnit val="7"/>
        <c:minorTimeUnit val="days"/>
      </c:dateAx>
      <c:valAx>
        <c:axId val="15245388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S(mg/l)</a:t>
                </a:r>
              </a:p>
            </c:rich>
          </c:tx>
          <c:layout>
            <c:manualLayout>
              <c:xMode val="edge"/>
              <c:yMode val="edge"/>
              <c:x val="8.2730093071354711E-3"/>
              <c:y val="0.3932203389830508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24390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717683557394002"/>
          <c:y val="0.9152542372881356"/>
          <c:w val="0.71044467425025848"/>
          <c:h val="4.406779661016949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Peilbuis 3003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verloop zwavelconcentratie over tijd</a:t>
            </a:r>
          </a:p>
        </c:rich>
      </c:tx>
      <c:layout>
        <c:manualLayout>
          <c:xMode val="edge"/>
          <c:yMode val="edge"/>
          <c:x val="0.37642192347466391"/>
          <c:y val="2.03389830508474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790072388831438E-2"/>
          <c:y val="0.12542372881355932"/>
          <c:w val="0.84281282316442607"/>
          <c:h val="0.61864406779661019"/>
        </c:manualLayout>
      </c:layout>
      <c:lineChart>
        <c:grouping val="standard"/>
        <c:ser>
          <c:idx val="0"/>
          <c:order val="0"/>
          <c:tx>
            <c:v>S filter 1 (3-4 m -mv)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'pb 3003'!$B$3:$G$3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3003'!$B$10:$G$10</c:f>
              <c:numCache>
                <c:formatCode>General</c:formatCode>
                <c:ptCount val="6"/>
                <c:pt idx="2">
                  <c:v>92000</c:v>
                </c:pt>
                <c:pt idx="3">
                  <c:v>730</c:v>
                </c:pt>
                <c:pt idx="4">
                  <c:v>3700</c:v>
                </c:pt>
                <c:pt idx="5">
                  <c:v>8200</c:v>
                </c:pt>
              </c:numCache>
            </c:numRef>
          </c:val>
        </c:ser>
        <c:ser>
          <c:idx val="4"/>
          <c:order val="1"/>
          <c:tx>
            <c:v>S filter 2 (5-6 m -mv)</c:v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'pb 3003'!$B$3:$G$3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3003'!$B$46:$G$46</c:f>
              <c:numCache>
                <c:formatCode>General</c:formatCode>
                <c:ptCount val="6"/>
                <c:pt idx="2">
                  <c:v>73000</c:v>
                </c:pt>
                <c:pt idx="3">
                  <c:v>59000</c:v>
                </c:pt>
                <c:pt idx="4">
                  <c:v>12000</c:v>
                </c:pt>
                <c:pt idx="5">
                  <c:v>18000</c:v>
                </c:pt>
              </c:numCache>
            </c:numRef>
          </c:val>
        </c:ser>
        <c:ser>
          <c:idx val="1"/>
          <c:order val="2"/>
          <c:tx>
            <c:v>S filter 3 (7-8 m -mv)</c:v>
          </c:tx>
          <c:spPr>
            <a:ln w="12700">
              <a:solidFill>
                <a:srgbClr val="008000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'pb 3003'!$B$3:$G$3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3003'!$B$83:$G$83</c:f>
              <c:numCache>
                <c:formatCode>General</c:formatCode>
                <c:ptCount val="6"/>
                <c:pt idx="3">
                  <c:v>17000</c:v>
                </c:pt>
                <c:pt idx="4">
                  <c:v>14000</c:v>
                </c:pt>
                <c:pt idx="5">
                  <c:v>4100</c:v>
                </c:pt>
              </c:numCache>
            </c:numRef>
          </c:val>
        </c:ser>
        <c:marker val="1"/>
        <c:axId val="152685952"/>
        <c:axId val="152704896"/>
      </c:lineChart>
      <c:dateAx>
        <c:axId val="152685952"/>
        <c:scaling>
          <c:orientation val="minMax"/>
          <c:max val="39995"/>
          <c:min val="39630"/>
        </c:scaling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Datum</a:t>
                </a:r>
              </a:p>
            </c:rich>
          </c:tx>
          <c:layout>
            <c:manualLayout>
              <c:xMode val="edge"/>
              <c:yMode val="edge"/>
              <c:x val="0.48603929679420887"/>
              <c:y val="0.8254237288135593"/>
            </c:manualLayout>
          </c:layout>
          <c:spPr>
            <a:noFill/>
            <a:ln w="25400">
              <a:noFill/>
            </a:ln>
          </c:spPr>
        </c:title>
        <c:numFmt formatCode="d/m/yyyy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2704896"/>
        <c:crosses val="autoZero"/>
        <c:auto val="1"/>
        <c:lblOffset val="100"/>
        <c:baseTimeUnit val="days"/>
        <c:majorUnit val="1"/>
        <c:majorTimeUnit val="months"/>
        <c:minorUnit val="7"/>
        <c:minorTimeUnit val="days"/>
      </c:dateAx>
      <c:valAx>
        <c:axId val="15270489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S(mg/l)</a:t>
                </a:r>
              </a:p>
            </c:rich>
          </c:tx>
          <c:layout>
            <c:manualLayout>
              <c:xMode val="edge"/>
              <c:yMode val="edge"/>
              <c:x val="8.2730093071354711E-3"/>
              <c:y val="0.3932203389830508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26859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717683557394002"/>
          <c:y val="0.9152542372881356"/>
          <c:w val="0.71044467425025848"/>
          <c:h val="4.406779661016949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Peilbuis 3004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verloop zwavelconcentratie over tijd</a:t>
            </a:r>
          </a:p>
        </c:rich>
      </c:tx>
      <c:layout>
        <c:manualLayout>
          <c:xMode val="edge"/>
          <c:yMode val="edge"/>
          <c:x val="0.37642192347466391"/>
          <c:y val="2.03389830508474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7218200620475704E-2"/>
          <c:y val="0.12542372881355932"/>
          <c:w val="0.86349534643226478"/>
          <c:h val="0.64745762711864407"/>
        </c:manualLayout>
      </c:layout>
      <c:lineChart>
        <c:grouping val="standard"/>
        <c:ser>
          <c:idx val="0"/>
          <c:order val="0"/>
          <c:tx>
            <c:v>S filter 1 (4-5 m -mv)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'pb 3004'!$B$3:$G$3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3004'!$B$10:$G$10</c:f>
              <c:numCache>
                <c:formatCode>General</c:formatCode>
                <c:ptCount val="6"/>
                <c:pt idx="1">
                  <c:v>21</c:v>
                </c:pt>
                <c:pt idx="3">
                  <c:v>16</c:v>
                </c:pt>
                <c:pt idx="4">
                  <c:v>16</c:v>
                </c:pt>
                <c:pt idx="5">
                  <c:v>15</c:v>
                </c:pt>
              </c:numCache>
            </c:numRef>
          </c:val>
        </c:ser>
        <c:ser>
          <c:idx val="4"/>
          <c:order val="1"/>
          <c:tx>
            <c:v>S filter 2 (5-6 m -mv)</c:v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'pb 3004'!$B$3:$G$3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3004'!$B$33:$G$33</c:f>
              <c:numCache>
                <c:formatCode>General</c:formatCode>
                <c:ptCount val="6"/>
                <c:pt idx="1">
                  <c:v>18</c:v>
                </c:pt>
                <c:pt idx="2">
                  <c:v>24</c:v>
                </c:pt>
                <c:pt idx="3">
                  <c:v>24</c:v>
                </c:pt>
                <c:pt idx="4">
                  <c:v>19</c:v>
                </c:pt>
                <c:pt idx="5">
                  <c:v>5.7</c:v>
                </c:pt>
              </c:numCache>
            </c:numRef>
          </c:val>
        </c:ser>
        <c:marker val="1"/>
        <c:axId val="152921216"/>
        <c:axId val="152923520"/>
      </c:lineChart>
      <c:dateAx>
        <c:axId val="152921216"/>
        <c:scaling>
          <c:orientation val="minMax"/>
          <c:max val="39995"/>
          <c:min val="39630"/>
        </c:scaling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Datum</a:t>
                </a:r>
              </a:p>
            </c:rich>
          </c:tx>
          <c:layout>
            <c:manualLayout>
              <c:xMode val="edge"/>
              <c:yMode val="edge"/>
              <c:x val="0.47569803516028958"/>
              <c:y val="0.8254237288135593"/>
            </c:manualLayout>
          </c:layout>
          <c:spPr>
            <a:noFill/>
            <a:ln w="25400">
              <a:noFill/>
            </a:ln>
          </c:spPr>
        </c:title>
        <c:numFmt formatCode="d/m/yyyy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2923520"/>
        <c:crosses val="autoZero"/>
        <c:auto val="1"/>
        <c:lblOffset val="100"/>
        <c:baseTimeUnit val="days"/>
        <c:majorUnit val="1"/>
        <c:majorTimeUnit val="months"/>
        <c:minorUnit val="7"/>
        <c:minorTimeUnit val="days"/>
      </c:dateAx>
      <c:valAx>
        <c:axId val="15292352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S(mg/l)</a:t>
                </a:r>
              </a:p>
            </c:rich>
          </c:tx>
          <c:layout>
            <c:manualLayout>
              <c:xMode val="edge"/>
              <c:yMode val="edge"/>
              <c:x val="8.2730093071354711E-3"/>
              <c:y val="0.4084745762711864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29212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78697001034126"/>
          <c:y val="0.91864406779661012"/>
          <c:w val="0.71044467425025848"/>
          <c:h val="4.406779661016949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Peilbuis 3005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verloop zwavelconcentratie over tijd</a:t>
            </a:r>
          </a:p>
        </c:rich>
      </c:tx>
      <c:layout>
        <c:manualLayout>
          <c:xMode val="edge"/>
          <c:yMode val="edge"/>
          <c:x val="0.37642192347466391"/>
          <c:y val="2.03389830508474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7218200620475704E-2"/>
          <c:y val="0.12542372881355932"/>
          <c:w val="0.86349534643226478"/>
          <c:h val="0.64745762711864407"/>
        </c:manualLayout>
      </c:layout>
      <c:lineChart>
        <c:grouping val="standard"/>
        <c:ser>
          <c:idx val="0"/>
          <c:order val="0"/>
          <c:tx>
            <c:v>S filter 1 (3-4 m -mv)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'pb 3005'!$B$3:$G$3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3005'!$B$10:$G$10</c:f>
              <c:numCache>
                <c:formatCode>General</c:formatCode>
                <c:ptCount val="6"/>
                <c:pt idx="1">
                  <c:v>22</c:v>
                </c:pt>
                <c:pt idx="2">
                  <c:v>8.8000000000000007</c:v>
                </c:pt>
                <c:pt idx="3">
                  <c:v>7.2</c:v>
                </c:pt>
                <c:pt idx="4">
                  <c:v>9</c:v>
                </c:pt>
                <c:pt idx="5">
                  <c:v>12</c:v>
                </c:pt>
              </c:numCache>
            </c:numRef>
          </c:val>
        </c:ser>
        <c:ser>
          <c:idx val="4"/>
          <c:order val="1"/>
          <c:tx>
            <c:v>S filter 2 (5-6 m -mv)</c:v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'pb 3005'!$B$3:$G$3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3005'!$B$34:$G$34</c:f>
              <c:numCache>
                <c:formatCode>General</c:formatCode>
                <c:ptCount val="6"/>
                <c:pt idx="1">
                  <c:v>70</c:v>
                </c:pt>
                <c:pt idx="2">
                  <c:v>52</c:v>
                </c:pt>
                <c:pt idx="3">
                  <c:v>51</c:v>
                </c:pt>
                <c:pt idx="4">
                  <c:v>27</c:v>
                </c:pt>
                <c:pt idx="5">
                  <c:v>11</c:v>
                </c:pt>
              </c:numCache>
            </c:numRef>
          </c:val>
        </c:ser>
        <c:marker val="1"/>
        <c:axId val="153151360"/>
        <c:axId val="153153920"/>
      </c:lineChart>
      <c:dateAx>
        <c:axId val="153151360"/>
        <c:scaling>
          <c:orientation val="minMax"/>
          <c:max val="39995"/>
          <c:min val="39630"/>
        </c:scaling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Datum</a:t>
                </a:r>
              </a:p>
            </c:rich>
          </c:tx>
          <c:layout>
            <c:manualLayout>
              <c:xMode val="edge"/>
              <c:yMode val="edge"/>
              <c:x val="0.47569803516028958"/>
              <c:y val="0.8254237288135593"/>
            </c:manualLayout>
          </c:layout>
          <c:spPr>
            <a:noFill/>
            <a:ln w="25400">
              <a:noFill/>
            </a:ln>
          </c:spPr>
        </c:title>
        <c:numFmt formatCode="d/m/yyyy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3153920"/>
        <c:crosses val="autoZero"/>
        <c:auto val="1"/>
        <c:lblOffset val="100"/>
        <c:baseTimeUnit val="days"/>
        <c:majorUnit val="1"/>
        <c:majorTimeUnit val="months"/>
        <c:minorUnit val="7"/>
        <c:minorTimeUnit val="days"/>
      </c:dateAx>
      <c:valAx>
        <c:axId val="15315392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S(mg/l)</a:t>
                </a:r>
              </a:p>
            </c:rich>
          </c:tx>
          <c:layout>
            <c:manualLayout>
              <c:xMode val="edge"/>
              <c:yMode val="edge"/>
              <c:x val="8.2730093071354711E-3"/>
              <c:y val="0.4084745762711864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31513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78697001034126"/>
          <c:y val="0.91864406779661012"/>
          <c:w val="0.71044467425025848"/>
          <c:h val="4.406779661016949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Peilbuis 3006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verloop zwavelconcentratie over tijd</a:t>
            </a:r>
          </a:p>
        </c:rich>
      </c:tx>
      <c:layout>
        <c:manualLayout>
          <c:xMode val="edge"/>
          <c:yMode val="edge"/>
          <c:x val="0.37642192347466391"/>
          <c:y val="2.03389830508474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7218200620475704E-2"/>
          <c:y val="0.12542372881355932"/>
          <c:w val="0.86349534643226478"/>
          <c:h val="0.64745762711864407"/>
        </c:manualLayout>
      </c:layout>
      <c:lineChart>
        <c:grouping val="standard"/>
        <c:ser>
          <c:idx val="0"/>
          <c:order val="0"/>
          <c:tx>
            <c:v>S filter 1 (2-3 m -mv)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'pb 3006'!$B$3:$G$3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3006'!$B$10:$G$10</c:f>
              <c:numCache>
                <c:formatCode>General</c:formatCode>
                <c:ptCount val="6"/>
                <c:pt idx="1">
                  <c:v>270</c:v>
                </c:pt>
                <c:pt idx="2">
                  <c:v>15</c:v>
                </c:pt>
                <c:pt idx="3">
                  <c:v>10</c:v>
                </c:pt>
                <c:pt idx="4">
                  <c:v>13</c:v>
                </c:pt>
                <c:pt idx="5">
                  <c:v>35</c:v>
                </c:pt>
              </c:numCache>
            </c:numRef>
          </c:val>
        </c:ser>
        <c:ser>
          <c:idx val="4"/>
          <c:order val="1"/>
          <c:tx>
            <c:v>S filter 2 (4-5 m -mv)</c:v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'pb 3006'!$B$3:$G$3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3006'!$B$34:$G$34</c:f>
              <c:numCache>
                <c:formatCode>General</c:formatCode>
                <c:ptCount val="6"/>
                <c:pt idx="2">
                  <c:v>57</c:v>
                </c:pt>
                <c:pt idx="3">
                  <c:v>45</c:v>
                </c:pt>
                <c:pt idx="4">
                  <c:v>19</c:v>
                </c:pt>
                <c:pt idx="5">
                  <c:v>39</c:v>
                </c:pt>
              </c:numCache>
            </c:numRef>
          </c:val>
        </c:ser>
        <c:ser>
          <c:idx val="1"/>
          <c:order val="2"/>
          <c:tx>
            <c:v>S filter 3 (6-7 m -mv)</c:v>
          </c:tx>
          <c:spPr>
            <a:ln w="12700">
              <a:solidFill>
                <a:srgbClr val="008000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'pb 3006'!$B$3:$G$3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3006'!$B$60:$G$60</c:f>
              <c:numCache>
                <c:formatCode>General</c:formatCode>
                <c:ptCount val="6"/>
                <c:pt idx="1">
                  <c:v>220</c:v>
                </c:pt>
                <c:pt idx="2">
                  <c:v>34</c:v>
                </c:pt>
                <c:pt idx="3">
                  <c:v>6.7</c:v>
                </c:pt>
                <c:pt idx="4">
                  <c:v>3.2</c:v>
                </c:pt>
                <c:pt idx="5">
                  <c:v>29</c:v>
                </c:pt>
              </c:numCache>
            </c:numRef>
          </c:val>
        </c:ser>
        <c:marker val="1"/>
        <c:axId val="153401600"/>
        <c:axId val="153424640"/>
      </c:lineChart>
      <c:dateAx>
        <c:axId val="153401600"/>
        <c:scaling>
          <c:orientation val="minMax"/>
          <c:max val="39995"/>
          <c:min val="39630"/>
        </c:scaling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Datum</a:t>
                </a:r>
              </a:p>
            </c:rich>
          </c:tx>
          <c:layout>
            <c:manualLayout>
              <c:xMode val="edge"/>
              <c:yMode val="edge"/>
              <c:x val="0.47569803516028958"/>
              <c:y val="0.8254237288135593"/>
            </c:manualLayout>
          </c:layout>
          <c:spPr>
            <a:noFill/>
            <a:ln w="25400">
              <a:noFill/>
            </a:ln>
          </c:spPr>
        </c:title>
        <c:numFmt formatCode="d/m/yyyy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3424640"/>
        <c:crosses val="autoZero"/>
        <c:auto val="1"/>
        <c:lblOffset val="100"/>
        <c:baseTimeUnit val="days"/>
        <c:majorUnit val="1"/>
        <c:majorTimeUnit val="months"/>
        <c:minorUnit val="7"/>
        <c:minorTimeUnit val="days"/>
      </c:dateAx>
      <c:valAx>
        <c:axId val="15342464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S(mg/l)</a:t>
                </a:r>
              </a:p>
            </c:rich>
          </c:tx>
          <c:layout>
            <c:manualLayout>
              <c:xMode val="edge"/>
              <c:yMode val="edge"/>
              <c:x val="8.2730093071354711E-3"/>
              <c:y val="0.4084745762711864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34016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78697001034126"/>
          <c:y val="0.91864406779661012"/>
          <c:w val="0.71044467425025848"/>
          <c:h val="4.406779661016949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Peilbuis 3007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verloop zwavelconcentratie over tijd</a:t>
            </a:r>
          </a:p>
        </c:rich>
      </c:tx>
      <c:layout>
        <c:manualLayout>
          <c:xMode val="edge"/>
          <c:yMode val="edge"/>
          <c:x val="0.37642192347466391"/>
          <c:y val="2.03389830508474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7218200620475704E-2"/>
          <c:y val="0.12542372881355932"/>
          <c:w val="0.86349534643226478"/>
          <c:h val="0.64745762711864407"/>
        </c:manualLayout>
      </c:layout>
      <c:lineChart>
        <c:grouping val="standard"/>
        <c:ser>
          <c:idx val="0"/>
          <c:order val="0"/>
          <c:tx>
            <c:v>S filter 1 (3-4 m -mv)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'pb 3007'!$B$6:$G$6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3007'!$B$13:$G$13</c:f>
              <c:numCache>
                <c:formatCode>General</c:formatCode>
                <c:ptCount val="6"/>
                <c:pt idx="1">
                  <c:v>11</c:v>
                </c:pt>
                <c:pt idx="2">
                  <c:v>1.4</c:v>
                </c:pt>
                <c:pt idx="3">
                  <c:v>4.3</c:v>
                </c:pt>
                <c:pt idx="4">
                  <c:v>6.5</c:v>
                </c:pt>
                <c:pt idx="5">
                  <c:v>9.1999999999999993</c:v>
                </c:pt>
              </c:numCache>
            </c:numRef>
          </c:val>
        </c:ser>
        <c:marker val="1"/>
        <c:axId val="153617152"/>
        <c:axId val="153619456"/>
      </c:lineChart>
      <c:dateAx>
        <c:axId val="153617152"/>
        <c:scaling>
          <c:orientation val="minMax"/>
          <c:max val="39995"/>
          <c:min val="39630"/>
        </c:scaling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Datum</a:t>
                </a:r>
              </a:p>
            </c:rich>
          </c:tx>
          <c:layout>
            <c:manualLayout>
              <c:xMode val="edge"/>
              <c:yMode val="edge"/>
              <c:x val="0.47569803516028958"/>
              <c:y val="0.8254237288135593"/>
            </c:manualLayout>
          </c:layout>
          <c:spPr>
            <a:noFill/>
            <a:ln w="25400">
              <a:noFill/>
            </a:ln>
          </c:spPr>
        </c:title>
        <c:numFmt formatCode="d/m/yyyy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3619456"/>
        <c:crosses val="autoZero"/>
        <c:auto val="1"/>
        <c:lblOffset val="100"/>
        <c:baseTimeUnit val="days"/>
        <c:majorUnit val="1"/>
        <c:majorTimeUnit val="months"/>
        <c:minorUnit val="7"/>
        <c:minorTimeUnit val="days"/>
      </c:dateAx>
      <c:valAx>
        <c:axId val="15361945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S(mg/l)</a:t>
                </a:r>
              </a:p>
            </c:rich>
          </c:tx>
          <c:layout>
            <c:manualLayout>
              <c:xMode val="edge"/>
              <c:yMode val="edge"/>
              <c:x val="8.2730093071354711E-3"/>
              <c:y val="0.4084745762711864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36171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78697001034126"/>
          <c:y val="0.91864406779661012"/>
          <c:w val="0.71044467425025848"/>
          <c:h val="4.406779661016949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Peilbuis 3008</a:t>
            </a:r>
          </a:p>
        </c:rich>
      </c:tx>
      <c:layout>
        <c:manualLayout>
          <c:xMode val="edge"/>
          <c:yMode val="edge"/>
          <c:x val="0.44467425025853152"/>
          <c:y val="2.03389830508474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9627714581178899E-2"/>
          <c:y val="0.12372881355932204"/>
          <c:w val="0.85108583247156155"/>
          <c:h val="0.68474576271186438"/>
        </c:manualLayout>
      </c:layout>
      <c:lineChart>
        <c:grouping val="standard"/>
        <c:ser>
          <c:idx val="0"/>
          <c:order val="0"/>
          <c:tx>
            <c:v>Cd filter 1 (3-4 m -mv)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'pb 3008'!$B$82:$D$82</c:f>
              <c:numCache>
                <c:formatCode>d/m/yyyy</c:formatCode>
                <c:ptCount val="3"/>
                <c:pt idx="0">
                  <c:v>39630</c:v>
                </c:pt>
                <c:pt idx="1">
                  <c:v>39729</c:v>
                </c:pt>
                <c:pt idx="2">
                  <c:v>39797</c:v>
                </c:pt>
              </c:numCache>
            </c:numRef>
          </c:cat>
          <c:val>
            <c:numRef>
              <c:f>'pb 3008'!$B$83:$D$83</c:f>
              <c:numCache>
                <c:formatCode>General</c:formatCode>
                <c:ptCount val="3"/>
                <c:pt idx="0">
                  <c:v>21</c:v>
                </c:pt>
                <c:pt idx="1">
                  <c:v>14</c:v>
                </c:pt>
                <c:pt idx="2">
                  <c:v>14</c:v>
                </c:pt>
              </c:numCache>
            </c:numRef>
          </c:val>
        </c:ser>
        <c:ser>
          <c:idx val="2"/>
          <c:order val="1"/>
          <c:tx>
            <c:v>Cd filter 2 (5-6 m -mv)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'pb 3008'!$B$82:$D$82</c:f>
              <c:numCache>
                <c:formatCode>d/m/yyyy</c:formatCode>
                <c:ptCount val="3"/>
                <c:pt idx="0">
                  <c:v>39630</c:v>
                </c:pt>
                <c:pt idx="1">
                  <c:v>39729</c:v>
                </c:pt>
                <c:pt idx="2">
                  <c:v>39797</c:v>
                </c:pt>
              </c:numCache>
            </c:numRef>
          </c:cat>
          <c:val>
            <c:numRef>
              <c:f>'pb 3008'!$B$84:$D$84</c:f>
              <c:numCache>
                <c:formatCode>General</c:formatCode>
                <c:ptCount val="3"/>
                <c:pt idx="0" formatCode="0.00">
                  <c:v>8.5</c:v>
                </c:pt>
                <c:pt idx="1">
                  <c:v>9.8000000000000007</c:v>
                </c:pt>
                <c:pt idx="2">
                  <c:v>6</c:v>
                </c:pt>
              </c:numCache>
            </c:numRef>
          </c:val>
        </c:ser>
        <c:ser>
          <c:idx val="4"/>
          <c:order val="2"/>
          <c:tx>
            <c:v>Cd filter 3 (7-8 m -mv)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'pb 3008'!$B$82:$D$82</c:f>
              <c:numCache>
                <c:formatCode>d/m/yyyy</c:formatCode>
                <c:ptCount val="3"/>
                <c:pt idx="0">
                  <c:v>39630</c:v>
                </c:pt>
                <c:pt idx="1">
                  <c:v>39729</c:v>
                </c:pt>
                <c:pt idx="2">
                  <c:v>39797</c:v>
                </c:pt>
              </c:numCache>
            </c:numRef>
          </c:cat>
          <c:val>
            <c:numRef>
              <c:f>'pb 3008'!$B$85:$D$85</c:f>
              <c:numCache>
                <c:formatCode>General</c:formatCode>
                <c:ptCount val="3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</c:numCache>
            </c:numRef>
          </c:val>
        </c:ser>
        <c:marker val="1"/>
        <c:axId val="177713152"/>
        <c:axId val="177715456"/>
      </c:lineChart>
      <c:dateAx>
        <c:axId val="177713152"/>
        <c:scaling>
          <c:orientation val="minMax"/>
          <c:max val="39814"/>
          <c:min val="39630"/>
        </c:scaling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Datum</a:t>
                </a:r>
              </a:p>
            </c:rich>
          </c:tx>
          <c:layout>
            <c:manualLayout>
              <c:xMode val="edge"/>
              <c:yMode val="edge"/>
              <c:x val="0.48190279214064113"/>
              <c:y val="0.86101694915254234"/>
            </c:manualLayout>
          </c:layout>
          <c:spPr>
            <a:noFill/>
            <a:ln w="25400">
              <a:noFill/>
            </a:ln>
          </c:spPr>
        </c:title>
        <c:numFmt formatCode="d/m/yyyy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77715456"/>
        <c:crossesAt val="0.01"/>
        <c:auto val="1"/>
        <c:lblOffset val="100"/>
        <c:baseTimeUnit val="days"/>
        <c:majorUnit val="1"/>
        <c:majorTimeUnit val="months"/>
        <c:minorUnit val="7"/>
        <c:minorTimeUnit val="days"/>
      </c:dateAx>
      <c:valAx>
        <c:axId val="177715456"/>
        <c:scaling>
          <c:logBase val="10"/>
          <c:orientation val="minMax"/>
          <c:min val="0.01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Zn (µg/L)</a:t>
                </a:r>
              </a:p>
            </c:rich>
          </c:tx>
          <c:layout>
            <c:manualLayout>
              <c:xMode val="edge"/>
              <c:yMode val="edge"/>
              <c:x val="1.0341261633919338E-2"/>
              <c:y val="0.41694915254237286"/>
            </c:manualLayout>
          </c:layout>
          <c:spPr>
            <a:noFill/>
            <a:ln w="25400">
              <a:noFill/>
            </a:ln>
          </c:spPr>
        </c:title>
        <c:numFmt formatCode="0.0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777131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512926577042399"/>
          <c:y val="0.90847457627118644"/>
          <c:w val="0.78076525336091007"/>
          <c:h val="7.627118644067797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Injector 3000</a:t>
            </a:r>
          </a:p>
        </c:rich>
      </c:tx>
      <c:layout>
        <c:manualLayout>
          <c:xMode val="edge"/>
          <c:yMode val="edge"/>
          <c:x val="0.44674250258531539"/>
          <c:y val="2.03389830508474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0320579110651496E-2"/>
          <c:y val="0.12542372881355932"/>
          <c:w val="0.85315408479834542"/>
          <c:h val="0.7220338983050848"/>
        </c:manualLayout>
      </c:layout>
      <c:lineChart>
        <c:grouping val="standard"/>
        <c:ser>
          <c:idx val="0"/>
          <c:order val="0"/>
          <c:tx>
            <c:strRef>
              <c:f>injectoren!$A$13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injectoren!$B$3:$J$3</c:f>
              <c:numCache>
                <c:formatCode>d/m/yyyy</c:formatCode>
                <c:ptCount val="9"/>
                <c:pt idx="0">
                  <c:v>39630</c:v>
                </c:pt>
                <c:pt idx="1">
                  <c:v>39638</c:v>
                </c:pt>
                <c:pt idx="2">
                  <c:v>39650</c:v>
                </c:pt>
                <c:pt idx="3">
                  <c:v>39688</c:v>
                </c:pt>
                <c:pt idx="4">
                  <c:v>39700</c:v>
                </c:pt>
                <c:pt idx="5">
                  <c:v>39729</c:v>
                </c:pt>
                <c:pt idx="6">
                  <c:v>39797</c:v>
                </c:pt>
                <c:pt idx="7">
                  <c:v>39979</c:v>
                </c:pt>
                <c:pt idx="8">
                  <c:v>40098</c:v>
                </c:pt>
              </c:numCache>
            </c:numRef>
          </c:cat>
          <c:val>
            <c:numRef>
              <c:f>injectoren!$B$13:$J$13</c:f>
              <c:numCache>
                <c:formatCode>0.0</c:formatCode>
                <c:ptCount val="9"/>
                <c:pt idx="0">
                  <c:v>4.79</c:v>
                </c:pt>
                <c:pt idx="2" formatCode="General">
                  <c:v>4.4000000000000004</c:v>
                </c:pt>
                <c:pt idx="3" formatCode="General">
                  <c:v>3.6</c:v>
                </c:pt>
                <c:pt idx="4" formatCode="General">
                  <c:v>3.7</c:v>
                </c:pt>
                <c:pt idx="5" formatCode="General">
                  <c:v>4.21</c:v>
                </c:pt>
                <c:pt idx="6">
                  <c:v>5.48</c:v>
                </c:pt>
                <c:pt idx="7" formatCode="General">
                  <c:v>5.7</c:v>
                </c:pt>
                <c:pt idx="8" formatCode="General">
                  <c:v>5.9</c:v>
                </c:pt>
              </c:numCache>
            </c:numRef>
          </c:val>
        </c:ser>
        <c:marker val="1"/>
        <c:axId val="151303296"/>
        <c:axId val="151305600"/>
      </c:lineChart>
      <c:lineChart>
        <c:grouping val="standard"/>
        <c:ser>
          <c:idx val="1"/>
          <c:order val="1"/>
          <c:tx>
            <c:strRef>
              <c:f>injectoren!$A$14</c:f>
              <c:strCache>
                <c:ptCount val="1"/>
                <c:pt idx="0">
                  <c:v>EC (µS/cm)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lgDashDot"/>
            </a:ln>
          </c:spPr>
          <c:marker>
            <c:symbol val="square"/>
            <c:size val="8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injectoren!$B$14:$J$14</c:f>
              <c:numCache>
                <c:formatCode>General</c:formatCode>
                <c:ptCount val="9"/>
                <c:pt idx="0">
                  <c:v>93</c:v>
                </c:pt>
                <c:pt idx="2">
                  <c:v>126</c:v>
                </c:pt>
                <c:pt idx="3">
                  <c:v>840</c:v>
                </c:pt>
                <c:pt idx="4">
                  <c:v>816</c:v>
                </c:pt>
                <c:pt idx="5">
                  <c:v>676</c:v>
                </c:pt>
                <c:pt idx="6" formatCode="0.0">
                  <c:v>391</c:v>
                </c:pt>
                <c:pt idx="7">
                  <c:v>288</c:v>
                </c:pt>
                <c:pt idx="8">
                  <c:v>232</c:v>
                </c:pt>
              </c:numCache>
            </c:numRef>
          </c:val>
        </c:ser>
        <c:marker val="1"/>
        <c:axId val="151315968"/>
        <c:axId val="151317504"/>
      </c:lineChart>
      <c:dateAx>
        <c:axId val="151303296"/>
        <c:scaling>
          <c:orientation val="minMax"/>
          <c:max val="40118"/>
          <c:min val="39630"/>
        </c:scaling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Datum</a:t>
                </a:r>
              </a:p>
            </c:rich>
          </c:tx>
          <c:layout>
            <c:manualLayout>
              <c:xMode val="edge"/>
              <c:yMode val="edge"/>
              <c:x val="0.47362978283350571"/>
              <c:y val="0.9"/>
            </c:manualLayout>
          </c:layout>
          <c:spPr>
            <a:noFill/>
            <a:ln w="25400">
              <a:noFill/>
            </a:ln>
          </c:spPr>
        </c:title>
        <c:numFmt formatCode="d/m/yyyy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1305600"/>
        <c:crosses val="autoZero"/>
        <c:auto val="1"/>
        <c:lblOffset val="100"/>
        <c:baseTimeUnit val="days"/>
        <c:majorUnit val="2"/>
        <c:majorTimeUnit val="months"/>
        <c:minorUnit val="7"/>
        <c:minorTimeUnit val="days"/>
      </c:dateAx>
      <c:valAx>
        <c:axId val="151305600"/>
        <c:scaling>
          <c:orientation val="minMax"/>
          <c:max val="8"/>
          <c:min val="2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pH (-)</a:t>
                </a:r>
              </a:p>
            </c:rich>
          </c:tx>
          <c:layout>
            <c:manualLayout>
              <c:xMode val="edge"/>
              <c:yMode val="edge"/>
              <c:x val="1.1375387797311272E-2"/>
              <c:y val="0.45593220338983048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1303296"/>
        <c:crosses val="autoZero"/>
        <c:crossBetween val="between"/>
        <c:minorUnit val="0.5"/>
      </c:valAx>
      <c:catAx>
        <c:axId val="151315968"/>
        <c:scaling>
          <c:orientation val="minMax"/>
        </c:scaling>
        <c:delete val="1"/>
        <c:axPos val="b"/>
        <c:tickLblPos val="none"/>
        <c:crossAx val="151317504"/>
        <c:crosses val="autoZero"/>
        <c:auto val="1"/>
        <c:lblAlgn val="ctr"/>
        <c:lblOffset val="100"/>
      </c:catAx>
      <c:valAx>
        <c:axId val="151317504"/>
        <c:scaling>
          <c:orientation val="minMax"/>
          <c:max val="2500"/>
          <c:min val="0"/>
        </c:scaling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EC (µS/cm)</a:t>
                </a:r>
              </a:p>
            </c:rich>
          </c:tx>
          <c:layout>
            <c:manualLayout>
              <c:xMode val="edge"/>
              <c:yMode val="edge"/>
              <c:x val="0.9648397104446742"/>
              <c:y val="0.4254237288135593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1315968"/>
        <c:crosses val="max"/>
        <c:crossBetween val="between"/>
        <c:majorUnit val="500"/>
        <c:minorUnit val="1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0020682523267836"/>
          <c:y val="0.95932203389830506"/>
          <c:w val="0.19338159255429163"/>
          <c:h val="3.728813559322034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Injector 3010</a:t>
            </a:r>
          </a:p>
        </c:rich>
      </c:tx>
      <c:layout>
        <c:manualLayout>
          <c:xMode val="edge"/>
          <c:yMode val="edge"/>
          <c:x val="0.44674250258531539"/>
          <c:y val="2.03389830508474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0320579110651496E-2"/>
          <c:y val="0.12372881355932204"/>
          <c:w val="0.85315408479834542"/>
          <c:h val="0.72372881355932206"/>
        </c:manualLayout>
      </c:layout>
      <c:lineChart>
        <c:grouping val="standard"/>
        <c:ser>
          <c:idx val="0"/>
          <c:order val="0"/>
          <c:tx>
            <c:strRef>
              <c:f>injectoren!$A$13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injectoren!$B$27:$J$27</c:f>
              <c:numCache>
                <c:formatCode>d/m/yyyy</c:formatCode>
                <c:ptCount val="9"/>
                <c:pt idx="0">
                  <c:v>39630</c:v>
                </c:pt>
                <c:pt idx="1">
                  <c:v>39638</c:v>
                </c:pt>
                <c:pt idx="2">
                  <c:v>39650</c:v>
                </c:pt>
                <c:pt idx="3">
                  <c:v>39688</c:v>
                </c:pt>
                <c:pt idx="4">
                  <c:v>39700</c:v>
                </c:pt>
                <c:pt idx="5">
                  <c:v>39729</c:v>
                </c:pt>
                <c:pt idx="6">
                  <c:v>39797</c:v>
                </c:pt>
                <c:pt idx="7">
                  <c:v>39979</c:v>
                </c:pt>
                <c:pt idx="8">
                  <c:v>40098</c:v>
                </c:pt>
              </c:numCache>
            </c:numRef>
          </c:cat>
          <c:val>
            <c:numRef>
              <c:f>injectoren!$B$37:$J$37</c:f>
              <c:numCache>
                <c:formatCode>General</c:formatCode>
                <c:ptCount val="9"/>
                <c:pt idx="0" formatCode="0.0">
                  <c:v>4.92</c:v>
                </c:pt>
                <c:pt idx="1">
                  <c:v>5.2</c:v>
                </c:pt>
                <c:pt idx="2">
                  <c:v>3.6</c:v>
                </c:pt>
                <c:pt idx="4">
                  <c:v>5.4</c:v>
                </c:pt>
                <c:pt idx="5">
                  <c:v>5.3</c:v>
                </c:pt>
                <c:pt idx="6">
                  <c:v>5.3</c:v>
                </c:pt>
                <c:pt idx="7">
                  <c:v>4.5</c:v>
                </c:pt>
                <c:pt idx="8">
                  <c:v>4.5999999999999996</c:v>
                </c:pt>
              </c:numCache>
            </c:numRef>
          </c:val>
        </c:ser>
        <c:marker val="1"/>
        <c:axId val="178091520"/>
        <c:axId val="178102272"/>
      </c:lineChart>
      <c:lineChart>
        <c:grouping val="standard"/>
        <c:ser>
          <c:idx val="1"/>
          <c:order val="1"/>
          <c:tx>
            <c:strRef>
              <c:f>injectoren!$A$14</c:f>
              <c:strCache>
                <c:ptCount val="1"/>
                <c:pt idx="0">
                  <c:v>EC (µS/cm)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lgDashDot"/>
            </a:ln>
          </c:spPr>
          <c:marker>
            <c:symbol val="square"/>
            <c:size val="8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injectoren!$B$38:$J$38</c:f>
              <c:numCache>
                <c:formatCode>General</c:formatCode>
                <c:ptCount val="9"/>
                <c:pt idx="0">
                  <c:v>89</c:v>
                </c:pt>
                <c:pt idx="1">
                  <c:v>2360</c:v>
                </c:pt>
                <c:pt idx="2">
                  <c:v>761</c:v>
                </c:pt>
                <c:pt idx="4">
                  <c:v>142</c:v>
                </c:pt>
                <c:pt idx="5">
                  <c:v>163</c:v>
                </c:pt>
                <c:pt idx="6">
                  <c:v>150</c:v>
                </c:pt>
                <c:pt idx="7">
                  <c:v>144</c:v>
                </c:pt>
                <c:pt idx="8">
                  <c:v>165</c:v>
                </c:pt>
              </c:numCache>
            </c:numRef>
          </c:val>
        </c:ser>
        <c:marker val="1"/>
        <c:axId val="178104192"/>
        <c:axId val="178105728"/>
      </c:lineChart>
      <c:dateAx>
        <c:axId val="178091520"/>
        <c:scaling>
          <c:orientation val="minMax"/>
          <c:max val="40118"/>
          <c:min val="39630"/>
        </c:scaling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Datum</a:t>
                </a:r>
              </a:p>
            </c:rich>
          </c:tx>
          <c:layout>
            <c:manualLayout>
              <c:xMode val="edge"/>
              <c:yMode val="edge"/>
              <c:x val="0.47362978283350571"/>
              <c:y val="0.9"/>
            </c:manualLayout>
          </c:layout>
          <c:spPr>
            <a:noFill/>
            <a:ln w="25400">
              <a:noFill/>
            </a:ln>
          </c:spPr>
        </c:title>
        <c:numFmt formatCode="d/m/yyyy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78102272"/>
        <c:crosses val="autoZero"/>
        <c:auto val="1"/>
        <c:lblOffset val="100"/>
        <c:baseTimeUnit val="days"/>
        <c:majorUnit val="2"/>
        <c:majorTimeUnit val="months"/>
        <c:minorUnit val="7"/>
        <c:minorTimeUnit val="days"/>
      </c:dateAx>
      <c:valAx>
        <c:axId val="178102272"/>
        <c:scaling>
          <c:orientation val="minMax"/>
          <c:max val="8"/>
          <c:min val="2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pH (-)</a:t>
                </a:r>
              </a:p>
            </c:rich>
          </c:tx>
          <c:layout>
            <c:manualLayout>
              <c:xMode val="edge"/>
              <c:yMode val="edge"/>
              <c:x val="1.1375387797311272E-2"/>
              <c:y val="0.4542372881355932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78091520"/>
        <c:crosses val="autoZero"/>
        <c:crossBetween val="between"/>
        <c:majorUnit val="1"/>
        <c:minorUnit val="0.5"/>
      </c:valAx>
      <c:catAx>
        <c:axId val="178104192"/>
        <c:scaling>
          <c:orientation val="minMax"/>
        </c:scaling>
        <c:delete val="1"/>
        <c:axPos val="b"/>
        <c:tickLblPos val="none"/>
        <c:crossAx val="178105728"/>
        <c:crosses val="autoZero"/>
        <c:auto val="1"/>
        <c:lblAlgn val="ctr"/>
        <c:lblOffset val="100"/>
      </c:catAx>
      <c:valAx>
        <c:axId val="178105728"/>
        <c:scaling>
          <c:orientation val="minMax"/>
          <c:max val="2500"/>
          <c:min val="0"/>
        </c:scaling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EC (µS/cm)</a:t>
                </a:r>
              </a:p>
            </c:rich>
          </c:tx>
          <c:layout>
            <c:manualLayout>
              <c:xMode val="edge"/>
              <c:yMode val="edge"/>
              <c:x val="0.9648397104446742"/>
              <c:y val="0.4237288135593220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78104192"/>
        <c:crosses val="max"/>
        <c:crossBetween val="between"/>
        <c:majorUnit val="500"/>
        <c:minorUnit val="1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918304033092036"/>
          <c:y val="0.95932203389830506"/>
          <c:w val="0.22440537745604963"/>
          <c:h val="3.728813559322034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Injector 3010</a:t>
            </a:r>
          </a:p>
        </c:rich>
      </c:tx>
      <c:layout>
        <c:manualLayout>
          <c:xMode val="edge"/>
          <c:yMode val="edge"/>
          <c:x val="0.44674250258531539"/>
          <c:y val="2.03389830508474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6525336091003107E-2"/>
          <c:y val="0.12542372881355932"/>
          <c:w val="0.87797311271975176"/>
          <c:h val="0.7220338983050848"/>
        </c:manualLayout>
      </c:layout>
      <c:lineChart>
        <c:grouping val="standard"/>
        <c:ser>
          <c:idx val="0"/>
          <c:order val="0"/>
          <c:tx>
            <c:strRef>
              <c:f>injectoren!$A$33</c:f>
              <c:strCache>
                <c:ptCount val="1"/>
                <c:pt idx="0">
                  <c:v>DOC (mg/l)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injectoren!$B$27:$J$27</c:f>
              <c:numCache>
                <c:formatCode>d/m/yyyy</c:formatCode>
                <c:ptCount val="9"/>
                <c:pt idx="0">
                  <c:v>39630</c:v>
                </c:pt>
                <c:pt idx="1">
                  <c:v>39638</c:v>
                </c:pt>
                <c:pt idx="2">
                  <c:v>39650</c:v>
                </c:pt>
                <c:pt idx="3">
                  <c:v>39688</c:v>
                </c:pt>
                <c:pt idx="4">
                  <c:v>39700</c:v>
                </c:pt>
                <c:pt idx="5">
                  <c:v>39729</c:v>
                </c:pt>
                <c:pt idx="6">
                  <c:v>39797</c:v>
                </c:pt>
                <c:pt idx="7">
                  <c:v>39979</c:v>
                </c:pt>
                <c:pt idx="8">
                  <c:v>40098</c:v>
                </c:pt>
              </c:numCache>
            </c:numRef>
          </c:cat>
          <c:val>
            <c:numRef>
              <c:f>injectoren!$B$33:$J$33</c:f>
              <c:numCache>
                <c:formatCode>General</c:formatCode>
                <c:ptCount val="9"/>
                <c:pt idx="2">
                  <c:v>650</c:v>
                </c:pt>
                <c:pt idx="4">
                  <c:v>20</c:v>
                </c:pt>
                <c:pt idx="6">
                  <c:v>9.6999999999999993</c:v>
                </c:pt>
                <c:pt idx="8">
                  <c:v>4.4000000000000004</c:v>
                </c:pt>
              </c:numCache>
            </c:numRef>
          </c:val>
        </c:ser>
        <c:marker val="1"/>
        <c:axId val="178045696"/>
        <c:axId val="178048000"/>
      </c:lineChart>
      <c:dateAx>
        <c:axId val="178045696"/>
        <c:scaling>
          <c:orientation val="minMax"/>
          <c:max val="40118"/>
          <c:min val="39630"/>
        </c:scaling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Datum</a:t>
                </a:r>
              </a:p>
            </c:rich>
          </c:tx>
          <c:layout>
            <c:manualLayout>
              <c:xMode val="edge"/>
              <c:yMode val="edge"/>
              <c:x val="0.49224405377456049"/>
              <c:y val="0.9"/>
            </c:manualLayout>
          </c:layout>
          <c:spPr>
            <a:noFill/>
            <a:ln w="25400">
              <a:noFill/>
            </a:ln>
          </c:spPr>
        </c:title>
        <c:numFmt formatCode="d/m/yyyy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78048000"/>
        <c:crosses val="autoZero"/>
        <c:auto val="1"/>
        <c:lblOffset val="100"/>
        <c:baseTimeUnit val="days"/>
        <c:majorUnit val="2"/>
        <c:majorTimeUnit val="months"/>
        <c:minorUnit val="7"/>
        <c:minorTimeUnit val="days"/>
      </c:dateAx>
      <c:valAx>
        <c:axId val="178048000"/>
        <c:scaling>
          <c:logBase val="10"/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DOC (mg/L)</a:t>
                </a:r>
              </a:p>
            </c:rich>
          </c:tx>
          <c:layout>
            <c:manualLayout>
              <c:xMode val="edge"/>
              <c:yMode val="edge"/>
              <c:x val="1.1375387797311272E-2"/>
              <c:y val="0.42203389830508475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780456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6122026887280249"/>
          <c:y val="0.95932203389830506"/>
          <c:w val="0.10858324715615306"/>
          <c:h val="3.728813559322034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Peilbuis 3001</a:t>
            </a:r>
          </a:p>
        </c:rich>
      </c:tx>
      <c:layout>
        <c:manualLayout>
          <c:xMode val="edge"/>
          <c:yMode val="edge"/>
          <c:x val="0.44467425025853152"/>
          <c:y val="2.03389830508474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9286452947259561E-2"/>
          <c:y val="0.12372881355932204"/>
          <c:w val="0.85522233712512929"/>
          <c:h val="0.68474576271186438"/>
        </c:manualLayout>
      </c:layout>
      <c:lineChart>
        <c:grouping val="standard"/>
        <c:ser>
          <c:idx val="0"/>
          <c:order val="0"/>
          <c:tx>
            <c:v>pH filter 1 (3-4 m -mv)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'pb 3001'!$B$3:$G$3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3001'!$B$13:$G$13</c:f>
              <c:numCache>
                <c:formatCode>General</c:formatCode>
                <c:ptCount val="6"/>
                <c:pt idx="0" formatCode="0.0">
                  <c:v>5.99</c:v>
                </c:pt>
                <c:pt idx="1">
                  <c:v>5.8</c:v>
                </c:pt>
                <c:pt idx="2">
                  <c:v>5.7</c:v>
                </c:pt>
                <c:pt idx="4" formatCode="0.0">
                  <c:v>5.31</c:v>
                </c:pt>
                <c:pt idx="5">
                  <c:v>6.2</c:v>
                </c:pt>
              </c:numCache>
            </c:numRef>
          </c:val>
        </c:ser>
        <c:ser>
          <c:idx val="2"/>
          <c:order val="2"/>
          <c:tx>
            <c:v>pH filter 2 (6-7 m -mv)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'pb 3001'!$B$3:$G$3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3001'!$B$35:$G$35</c:f>
              <c:numCache>
                <c:formatCode>General</c:formatCode>
                <c:ptCount val="6"/>
                <c:pt idx="0" formatCode="0.0">
                  <c:v>4.83</c:v>
                </c:pt>
                <c:pt idx="1">
                  <c:v>4.5999999999999996</c:v>
                </c:pt>
                <c:pt idx="2">
                  <c:v>4.2</c:v>
                </c:pt>
                <c:pt idx="3" formatCode="0.0">
                  <c:v>4.3899999999999997</c:v>
                </c:pt>
                <c:pt idx="4" formatCode="0.0">
                  <c:v>4.95</c:v>
                </c:pt>
                <c:pt idx="5" formatCode="0.0">
                  <c:v>6.4</c:v>
                </c:pt>
              </c:numCache>
            </c:numRef>
          </c:val>
        </c:ser>
        <c:ser>
          <c:idx val="4"/>
          <c:order val="4"/>
          <c:tx>
            <c:v>pH filter 3 (8-9 m -mv)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'pb 3001'!$B$3:$G$3</c:f>
              <c:numCache>
                <c:formatCode>d/m/yyyy</c:formatCode>
                <c:ptCount val="6"/>
                <c:pt idx="0">
                  <c:v>39630</c:v>
                </c:pt>
                <c:pt idx="1">
                  <c:v>39650</c:v>
                </c:pt>
                <c:pt idx="2">
                  <c:v>39700</c:v>
                </c:pt>
                <c:pt idx="3">
                  <c:v>39729</c:v>
                </c:pt>
                <c:pt idx="4">
                  <c:v>39797</c:v>
                </c:pt>
                <c:pt idx="5">
                  <c:v>39979</c:v>
                </c:pt>
              </c:numCache>
            </c:numRef>
          </c:cat>
          <c:val>
            <c:numRef>
              <c:f>'pb 3001'!$B$57:$G$57</c:f>
              <c:numCache>
                <c:formatCode>General</c:formatCode>
                <c:ptCount val="6"/>
                <c:pt idx="0" formatCode="0.0">
                  <c:v>5.93</c:v>
                </c:pt>
                <c:pt idx="1">
                  <c:v>6.3</c:v>
                </c:pt>
                <c:pt idx="2">
                  <c:v>5.8</c:v>
                </c:pt>
                <c:pt idx="3" formatCode="0.0">
                  <c:v>4.3899999999999997</c:v>
                </c:pt>
                <c:pt idx="4" formatCode="0.0">
                  <c:v>5.71</c:v>
                </c:pt>
                <c:pt idx="5" formatCode="0.0">
                  <c:v>6.1</c:v>
                </c:pt>
              </c:numCache>
            </c:numRef>
          </c:val>
        </c:ser>
        <c:marker val="1"/>
        <c:axId val="151780352"/>
        <c:axId val="151795200"/>
      </c:lineChart>
      <c:lineChart>
        <c:grouping val="standard"/>
        <c:ser>
          <c:idx val="1"/>
          <c:order val="1"/>
          <c:tx>
            <c:v>EC filter 1 (3-4 m -mv)</c:v>
          </c:tx>
          <c:spPr>
            <a:ln w="12700">
              <a:solidFill>
                <a:srgbClr val="000080"/>
              </a:solidFill>
              <a:prstDash val="lgDashDot"/>
            </a:ln>
          </c:spPr>
          <c:marker>
            <c:symbol val="squar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'pb 3001'!$B$14:$G$14</c:f>
              <c:numCache>
                <c:formatCode>General</c:formatCode>
                <c:ptCount val="6"/>
                <c:pt idx="0">
                  <c:v>325</c:v>
                </c:pt>
                <c:pt idx="1">
                  <c:v>304</c:v>
                </c:pt>
                <c:pt idx="2">
                  <c:v>342</c:v>
                </c:pt>
                <c:pt idx="4">
                  <c:v>328</c:v>
                </c:pt>
                <c:pt idx="5">
                  <c:v>369</c:v>
                </c:pt>
              </c:numCache>
            </c:numRef>
          </c:val>
        </c:ser>
        <c:ser>
          <c:idx val="3"/>
          <c:order val="3"/>
          <c:tx>
            <c:v>EC filter 2 (6-7 m -mv)</c:v>
          </c:tx>
          <c:spPr>
            <a:ln w="12700">
              <a:solidFill>
                <a:srgbClr val="FF0000"/>
              </a:solidFill>
              <a:prstDash val="lgDashDot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'pb 3001'!$B$36:$G$36</c:f>
              <c:numCache>
                <c:formatCode>General</c:formatCode>
                <c:ptCount val="6"/>
                <c:pt idx="0">
                  <c:v>182</c:v>
                </c:pt>
                <c:pt idx="1">
                  <c:v>173</c:v>
                </c:pt>
                <c:pt idx="2">
                  <c:v>615</c:v>
                </c:pt>
                <c:pt idx="3">
                  <c:v>606</c:v>
                </c:pt>
                <c:pt idx="4">
                  <c:v>941</c:v>
                </c:pt>
                <c:pt idx="5">
                  <c:v>347</c:v>
                </c:pt>
              </c:numCache>
            </c:numRef>
          </c:val>
        </c:ser>
        <c:ser>
          <c:idx val="5"/>
          <c:order val="5"/>
          <c:tx>
            <c:v>EC filter 3 (8-9 m -mv)</c:v>
          </c:tx>
          <c:spPr>
            <a:ln w="12700">
              <a:solidFill>
                <a:srgbClr val="008000"/>
              </a:solidFill>
              <a:prstDash val="lgDashDot"/>
            </a:ln>
          </c:spPr>
          <c:marker>
            <c:symbol val="square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'pb 3001'!$B$58:$G$58</c:f>
              <c:numCache>
                <c:formatCode>General</c:formatCode>
                <c:ptCount val="6"/>
                <c:pt idx="0">
                  <c:v>358</c:v>
                </c:pt>
                <c:pt idx="1">
                  <c:v>436</c:v>
                </c:pt>
                <c:pt idx="2">
                  <c:v>352</c:v>
                </c:pt>
                <c:pt idx="3">
                  <c:v>366</c:v>
                </c:pt>
                <c:pt idx="4">
                  <c:v>396</c:v>
                </c:pt>
                <c:pt idx="5">
                  <c:v>307</c:v>
                </c:pt>
              </c:numCache>
            </c:numRef>
          </c:val>
        </c:ser>
        <c:marker val="1"/>
        <c:axId val="151797120"/>
        <c:axId val="151807104"/>
      </c:lineChart>
      <c:dateAx>
        <c:axId val="151780352"/>
        <c:scaling>
          <c:orientation val="minMax"/>
          <c:max val="39995"/>
          <c:min val="39630"/>
        </c:scaling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Datum</a:t>
                </a:r>
              </a:p>
            </c:rich>
          </c:tx>
          <c:layout>
            <c:manualLayout>
              <c:xMode val="edge"/>
              <c:yMode val="edge"/>
              <c:x val="0.47362978283350571"/>
              <c:y val="0.86101694915254234"/>
            </c:manualLayout>
          </c:layout>
          <c:spPr>
            <a:noFill/>
            <a:ln w="25400">
              <a:noFill/>
            </a:ln>
          </c:spPr>
        </c:title>
        <c:numFmt formatCode="d/m/yyyy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1795200"/>
        <c:crosses val="autoZero"/>
        <c:auto val="1"/>
        <c:lblOffset val="100"/>
        <c:baseTimeUnit val="days"/>
        <c:majorUnit val="1"/>
        <c:majorTimeUnit val="months"/>
        <c:minorUnit val="7"/>
        <c:minorTimeUnit val="days"/>
      </c:dateAx>
      <c:valAx>
        <c:axId val="151795200"/>
        <c:scaling>
          <c:orientation val="minMax"/>
          <c:max val="8"/>
          <c:min val="2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pH (-)</a:t>
                </a:r>
              </a:p>
            </c:rich>
          </c:tx>
          <c:layout>
            <c:manualLayout>
              <c:xMode val="edge"/>
              <c:yMode val="edge"/>
              <c:x val="1.0341261633919338E-2"/>
              <c:y val="0.43559322033898307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1780352"/>
        <c:crosses val="autoZero"/>
        <c:crossBetween val="between"/>
        <c:majorUnit val="1"/>
        <c:minorUnit val="0.5"/>
      </c:valAx>
      <c:catAx>
        <c:axId val="151797120"/>
        <c:scaling>
          <c:orientation val="minMax"/>
        </c:scaling>
        <c:delete val="1"/>
        <c:axPos val="b"/>
        <c:tickLblPos val="none"/>
        <c:crossAx val="151807104"/>
        <c:crosses val="autoZero"/>
        <c:auto val="1"/>
        <c:lblAlgn val="ctr"/>
        <c:lblOffset val="100"/>
      </c:catAx>
      <c:valAx>
        <c:axId val="151807104"/>
        <c:scaling>
          <c:orientation val="minMax"/>
          <c:max val="2500"/>
          <c:min val="0"/>
        </c:scaling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EC (µS/cm)</a:t>
                </a:r>
              </a:p>
            </c:rich>
          </c:tx>
          <c:layout>
            <c:manualLayout>
              <c:xMode val="edge"/>
              <c:yMode val="edge"/>
              <c:x val="0.96587383660806614"/>
              <c:y val="0.4050847457627118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1797120"/>
        <c:crosses val="max"/>
        <c:crossBetween val="between"/>
        <c:majorUnit val="500"/>
        <c:minorUnit val="1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960703205791106"/>
          <c:y val="0.91864406779661012"/>
          <c:w val="0.78076525336091007"/>
          <c:h val="7.627118644067797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chart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chart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chart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chart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5.bin"/></Relationships>
</file>

<file path=xl/chart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6.bin"/></Relationships>
</file>

<file path=xl/chart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7.bin"/></Relationships>
</file>

<file path=xl/chart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8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9.bin"/></Relationships>
</file>

<file path=xl/chart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0.bin"/></Relationships>
</file>

<file path=xl/chart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1.bin"/></Relationships>
</file>

<file path=xl/chart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chart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chart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2.bin"/></Relationships>
</file>

<file path=xl/chart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3.bin"/></Relationships>
</file>

<file path=xl/chart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4.bin"/></Relationships>
</file>

<file path=xl/chart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5.bin"/></Relationships>
</file>

<file path=xl/chart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chart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chart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chart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chart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chart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chart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9" workbookViewId="0"/>
  </sheetViews>
  <pageMargins left="0.75" right="0.75" top="1" bottom="1" header="0.5" footer="0.5"/>
  <headerFooter alignWithMargins="0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05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05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05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05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05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42"/>
  </sheetPr>
  <sheetViews>
    <sheetView zoomScale="105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61"/>
  </sheetPr>
  <sheetViews>
    <sheetView zoomScale="101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61"/>
  </sheetPr>
  <sheetViews>
    <sheetView zoomScale="101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61"/>
  </sheetPr>
  <sheetViews>
    <sheetView zoomScale="101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61"/>
  </sheetPr>
  <sheetViews>
    <sheetView zoomScale="101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9" workbookViewId="0"/>
  </sheetViews>
  <pageMargins left="0.75" right="0.75" top="1" bottom="1" header="0.5" footer="0.5"/>
  <headerFooter alignWithMargins="0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61"/>
  </sheetPr>
  <sheetViews>
    <sheetView zoomScale="101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61"/>
  </sheetPr>
  <sheetViews>
    <sheetView zoomScale="101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61"/>
  </sheetPr>
  <sheetViews>
    <sheetView zoomScale="101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3.xml><?xml version="1.0" encoding="utf-8"?>
<chartsheet xmlns="http://schemas.openxmlformats.org/spreadsheetml/2006/main" xmlns:r="http://schemas.openxmlformats.org/officeDocument/2006/relationships">
  <sheetPr>
    <tabColor indexed="61"/>
  </sheetPr>
  <sheetViews>
    <sheetView zoomScale="101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30" workbookViewId="0"/>
  </sheetViews>
  <pageMargins left="0.75" right="0.75" top="1" bottom="1" header="0.5" footer="0.5"/>
  <headerFooter alignWithMargins="0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30" workbookViewId="0"/>
  </sheetViews>
  <pageMargins left="0.75" right="0.75" top="1" bottom="1" header="0.5" footer="0.5"/>
  <headerFooter alignWithMargins="0"/>
  <drawing r:id="rId1"/>
</chartsheet>
</file>

<file path=xl/chartsheets/sheet2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30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7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30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8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30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9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30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indexed="17"/>
  </sheetPr>
  <sheetViews>
    <sheetView zoomScale="105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30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30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31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30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32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30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33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zoomScale="130" workbookViewId="0"/>
  </sheetViews>
  <pageMargins left="0.75" right="0.75" top="1" bottom="1" header="0.5" footer="0.5"/>
  <headerFooter alignWithMargins="0"/>
  <drawing r:id="rId1"/>
</chartsheet>
</file>

<file path=xl/chartsheets/sheet34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zoomScale="130" workbookViewId="0"/>
  </sheetViews>
  <pageMargins left="0.75" right="0.75" top="1" bottom="1" header="0.5" footer="0.5"/>
  <headerFooter alignWithMargins="0"/>
  <drawing r:id="rId1"/>
</chartsheet>
</file>

<file path=xl/chartsheets/sheet35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zoomScale="130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36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zoomScale="130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37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zoomScale="130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3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zoomScale="130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3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zoomScale="130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indexed="17"/>
  </sheetPr>
  <sheetViews>
    <sheetView zoomScale="105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40.xml><?xml version="1.0" encoding="utf-8"?>
<chartsheet xmlns="http://schemas.openxmlformats.org/spreadsheetml/2006/main" xmlns:r="http://schemas.openxmlformats.org/officeDocument/2006/relationships">
  <sheetPr>
    <tabColor indexed="52"/>
  </sheetPr>
  <sheetViews>
    <sheetView zoomScale="130" workbookViewId="0"/>
  </sheetViews>
  <pageMargins left="0.75" right="0.75" top="1" bottom="1" header="0.5" footer="0.5"/>
  <headerFooter alignWithMargins="0"/>
  <drawing r:id="rId1"/>
</chartsheet>
</file>

<file path=xl/chartsheets/sheet41.xml><?xml version="1.0" encoding="utf-8"?>
<chartsheet xmlns="http://schemas.openxmlformats.org/spreadsheetml/2006/main" xmlns:r="http://schemas.openxmlformats.org/officeDocument/2006/relationships">
  <sheetPr>
    <tabColor indexed="52"/>
  </sheetPr>
  <sheetViews>
    <sheetView zoomScale="130" workbookViewId="0"/>
  </sheetViews>
  <pageMargins left="0.75" right="0.75" top="1" bottom="1" header="0.5" footer="0.5"/>
  <headerFooter alignWithMargins="0"/>
  <drawing r:id="rId1"/>
</chartsheet>
</file>

<file path=xl/chartsheets/sheet42.xml><?xml version="1.0" encoding="utf-8"?>
<chartsheet xmlns="http://schemas.openxmlformats.org/spreadsheetml/2006/main" xmlns:r="http://schemas.openxmlformats.org/officeDocument/2006/relationships">
  <sheetPr>
    <tabColor indexed="52"/>
  </sheetPr>
  <sheetViews>
    <sheetView zoomScale="130" workbookViewId="0"/>
  </sheetViews>
  <pageMargins left="0.75" right="0.75" top="1" bottom="1" header="0.5" footer="0.5"/>
  <headerFooter alignWithMargins="0"/>
  <drawing r:id="rId1"/>
</chartsheet>
</file>

<file path=xl/chartsheets/sheet43.xml><?xml version="1.0" encoding="utf-8"?>
<chartsheet xmlns="http://schemas.openxmlformats.org/spreadsheetml/2006/main" xmlns:r="http://schemas.openxmlformats.org/officeDocument/2006/relationships">
  <sheetPr>
    <tabColor indexed="52"/>
  </sheetPr>
  <sheetViews>
    <sheetView zoomScale="130" workbookViewId="0"/>
  </sheetViews>
  <pageMargins left="0.75" right="0.75" top="1" bottom="1" header="0.5" footer="0.5"/>
  <headerFooter alignWithMargins="0"/>
  <drawing r:id="rId1"/>
</chartsheet>
</file>

<file path=xl/chartsheets/sheet44.xml><?xml version="1.0" encoding="utf-8"?>
<chartsheet xmlns="http://schemas.openxmlformats.org/spreadsheetml/2006/main" xmlns:r="http://schemas.openxmlformats.org/officeDocument/2006/relationships">
  <sheetPr>
    <tabColor indexed="52"/>
  </sheetPr>
  <sheetViews>
    <sheetView zoomScale="130" workbookViewId="0"/>
  </sheetViews>
  <pageMargins left="0.75" right="0.75" top="1" bottom="1" header="0.5" footer="0.5"/>
  <headerFooter alignWithMargins="0"/>
  <drawing r:id="rId1"/>
</chartsheet>
</file>

<file path=xl/chartsheets/sheet45.xml><?xml version="1.0" encoding="utf-8"?>
<chartsheet xmlns="http://schemas.openxmlformats.org/spreadsheetml/2006/main" xmlns:r="http://schemas.openxmlformats.org/officeDocument/2006/relationships">
  <sheetPr>
    <tabColor indexed="52"/>
  </sheetPr>
  <sheetViews>
    <sheetView zoomScale="130" workbookViewId="0"/>
  </sheetViews>
  <pageMargins left="0.75" right="0.75" top="1" bottom="1" header="0.5" footer="0.5"/>
  <headerFooter alignWithMargins="0"/>
  <drawing r:id="rId1"/>
</chartsheet>
</file>

<file path=xl/chartsheets/sheet46.xml><?xml version="1.0" encoding="utf-8"?>
<chartsheet xmlns="http://schemas.openxmlformats.org/spreadsheetml/2006/main" xmlns:r="http://schemas.openxmlformats.org/officeDocument/2006/relationships">
  <sheetPr>
    <tabColor indexed="52"/>
  </sheetPr>
  <sheetViews>
    <sheetView zoomScale="130" workbookViewId="0"/>
  </sheetViews>
  <pageMargins left="0.75" right="0.75" top="1" bottom="1" header="0.5" footer="0.5"/>
  <headerFooter alignWithMargins="0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52"/>
  </sheetPr>
  <sheetViews>
    <sheetView zoomScale="101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52"/>
  </sheetPr>
  <sheetViews>
    <sheetView zoomScale="101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52"/>
  </sheetPr>
  <sheetViews>
    <sheetView zoomScale="101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05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05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1</xdr:row>
      <xdr:rowOff>85725</xdr:rowOff>
    </xdr:from>
    <xdr:to>
      <xdr:col>16</xdr:col>
      <xdr:colOff>466725</xdr:colOff>
      <xdr:row>24</xdr:row>
      <xdr:rowOff>0</xdr:rowOff>
    </xdr:to>
    <xdr:graphicFrame macro="">
      <xdr:nvGraphicFramePr>
        <xdr:cNvPr id="11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0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4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5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6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7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0"/>
  <sheetViews>
    <sheetView topLeftCell="E1" workbookViewId="0">
      <selection activeCell="O43" sqref="O43"/>
    </sheetView>
  </sheetViews>
  <sheetFormatPr defaultRowHeight="12.75"/>
  <cols>
    <col min="6" max="6" width="10.7109375" bestFit="1" customWidth="1"/>
    <col min="14" max="14" width="10.7109375" bestFit="1" customWidth="1"/>
    <col min="22" max="22" width="10.7109375" bestFit="1" customWidth="1"/>
  </cols>
  <sheetData>
    <row r="1" spans="1:6">
      <c r="A1" s="19"/>
      <c r="B1" s="16">
        <v>39630</v>
      </c>
      <c r="C1" s="16">
        <v>39650</v>
      </c>
      <c r="D1" s="16">
        <v>39700</v>
      </c>
      <c r="E1" s="16">
        <v>39729</v>
      </c>
      <c r="F1" s="16">
        <v>39797</v>
      </c>
    </row>
    <row r="2" spans="1:6">
      <c r="A2">
        <v>3000</v>
      </c>
      <c r="B2">
        <v>93</v>
      </c>
      <c r="C2">
        <v>126</v>
      </c>
      <c r="D2">
        <v>816</v>
      </c>
      <c r="E2">
        <v>676</v>
      </c>
      <c r="F2" s="6">
        <v>391</v>
      </c>
    </row>
    <row r="3" spans="1:6">
      <c r="A3" t="s">
        <v>83</v>
      </c>
      <c r="B3">
        <v>325</v>
      </c>
      <c r="C3">
        <v>304</v>
      </c>
      <c r="D3">
        <v>342</v>
      </c>
      <c r="F3">
        <v>328</v>
      </c>
    </row>
    <row r="4" spans="1:6">
      <c r="A4" t="s">
        <v>84</v>
      </c>
      <c r="B4">
        <v>182</v>
      </c>
      <c r="C4">
        <v>173</v>
      </c>
      <c r="D4">
        <v>615</v>
      </c>
      <c r="E4">
        <v>606</v>
      </c>
      <c r="F4">
        <v>941</v>
      </c>
    </row>
    <row r="5" spans="1:6">
      <c r="A5" t="s">
        <v>85</v>
      </c>
      <c r="B5">
        <v>358</v>
      </c>
      <c r="C5">
        <v>436</v>
      </c>
      <c r="D5">
        <v>352</v>
      </c>
      <c r="E5">
        <v>366</v>
      </c>
      <c r="F5">
        <v>396</v>
      </c>
    </row>
    <row r="6" spans="1:6">
      <c r="A6" t="s">
        <v>86</v>
      </c>
      <c r="B6">
        <v>105</v>
      </c>
      <c r="C6">
        <v>107</v>
      </c>
      <c r="D6">
        <v>172</v>
      </c>
    </row>
    <row r="7" spans="1:6">
      <c r="A7" t="s">
        <v>87</v>
      </c>
      <c r="B7">
        <v>170</v>
      </c>
      <c r="C7">
        <v>164</v>
      </c>
      <c r="D7">
        <v>219</v>
      </c>
      <c r="E7">
        <v>162</v>
      </c>
      <c r="F7">
        <v>178</v>
      </c>
    </row>
    <row r="8" spans="1:6">
      <c r="A8" t="s">
        <v>88</v>
      </c>
      <c r="B8">
        <v>147</v>
      </c>
      <c r="C8">
        <v>179</v>
      </c>
      <c r="D8">
        <v>568</v>
      </c>
      <c r="E8">
        <v>605</v>
      </c>
      <c r="F8">
        <v>619</v>
      </c>
    </row>
    <row r="9" spans="1:6">
      <c r="A9" t="s">
        <v>89</v>
      </c>
      <c r="B9">
        <v>104</v>
      </c>
      <c r="C9">
        <v>104</v>
      </c>
      <c r="D9">
        <v>149</v>
      </c>
      <c r="E9">
        <v>225</v>
      </c>
      <c r="F9">
        <v>187</v>
      </c>
    </row>
    <row r="10" spans="1:6">
      <c r="A10" t="s">
        <v>90</v>
      </c>
      <c r="B10">
        <v>202</v>
      </c>
      <c r="C10">
        <v>197</v>
      </c>
      <c r="D10">
        <v>692</v>
      </c>
      <c r="E10">
        <v>517</v>
      </c>
      <c r="F10">
        <v>385</v>
      </c>
    </row>
    <row r="11" spans="1:6">
      <c r="A11" t="s">
        <v>91</v>
      </c>
      <c r="B11">
        <v>219</v>
      </c>
      <c r="C11">
        <v>224</v>
      </c>
      <c r="D11">
        <v>228</v>
      </c>
      <c r="E11">
        <v>225</v>
      </c>
      <c r="F11">
        <v>264</v>
      </c>
    </row>
    <row r="12" spans="1:6">
      <c r="A12" t="s">
        <v>92</v>
      </c>
      <c r="B12">
        <v>168</v>
      </c>
      <c r="C12">
        <v>205</v>
      </c>
      <c r="D12">
        <v>162</v>
      </c>
      <c r="E12">
        <v>166</v>
      </c>
      <c r="F12">
        <v>201</v>
      </c>
    </row>
    <row r="13" spans="1:6">
      <c r="A13" t="s">
        <v>93</v>
      </c>
      <c r="B13">
        <v>171</v>
      </c>
      <c r="C13">
        <v>180</v>
      </c>
      <c r="D13">
        <v>273</v>
      </c>
      <c r="E13">
        <v>221</v>
      </c>
      <c r="F13">
        <v>436</v>
      </c>
    </row>
    <row r="14" spans="1:6">
      <c r="A14" t="s">
        <v>94</v>
      </c>
      <c r="B14">
        <v>183</v>
      </c>
      <c r="C14">
        <v>284</v>
      </c>
      <c r="D14">
        <v>216</v>
      </c>
      <c r="E14">
        <v>214</v>
      </c>
      <c r="F14">
        <v>281</v>
      </c>
    </row>
    <row r="15" spans="1:6">
      <c r="A15" t="s">
        <v>95</v>
      </c>
      <c r="B15">
        <v>290</v>
      </c>
      <c r="C15">
        <v>791</v>
      </c>
      <c r="D15">
        <v>637</v>
      </c>
      <c r="E15">
        <v>1056</v>
      </c>
      <c r="F15">
        <v>847</v>
      </c>
    </row>
    <row r="16" spans="1:6">
      <c r="A16" t="s">
        <v>96</v>
      </c>
      <c r="C16">
        <v>1660</v>
      </c>
      <c r="D16">
        <v>247</v>
      </c>
      <c r="E16">
        <v>147</v>
      </c>
      <c r="F16">
        <v>181</v>
      </c>
    </row>
    <row r="17" spans="1:22">
      <c r="A17" t="s">
        <v>97</v>
      </c>
      <c r="B17">
        <v>175</v>
      </c>
      <c r="D17">
        <v>629</v>
      </c>
      <c r="E17">
        <v>595</v>
      </c>
      <c r="F17">
        <v>448</v>
      </c>
    </row>
    <row r="18" spans="1:22">
      <c r="A18" t="s">
        <v>98</v>
      </c>
      <c r="C18">
        <v>1773</v>
      </c>
      <c r="D18">
        <v>551</v>
      </c>
      <c r="E18">
        <v>476</v>
      </c>
      <c r="F18">
        <v>819</v>
      </c>
    </row>
    <row r="19" spans="1:22">
      <c r="A19">
        <v>3007</v>
      </c>
      <c r="B19">
        <v>112</v>
      </c>
      <c r="C19">
        <v>190</v>
      </c>
      <c r="D19">
        <v>188</v>
      </c>
      <c r="E19">
        <v>273</v>
      </c>
      <c r="F19">
        <v>281</v>
      </c>
    </row>
    <row r="20" spans="1:22">
      <c r="A20">
        <v>3010</v>
      </c>
      <c r="B20">
        <v>89</v>
      </c>
      <c r="C20">
        <v>761</v>
      </c>
      <c r="D20">
        <v>142</v>
      </c>
      <c r="E20">
        <v>163</v>
      </c>
      <c r="F20">
        <v>150</v>
      </c>
    </row>
    <row r="28" spans="1:22">
      <c r="Q28" s="1" t="s">
        <v>99</v>
      </c>
    </row>
    <row r="29" spans="1:22">
      <c r="Q29" s="19"/>
      <c r="R29" s="16">
        <v>39630</v>
      </c>
      <c r="S29" s="16">
        <v>39650</v>
      </c>
      <c r="T29" s="16">
        <v>39700</v>
      </c>
      <c r="U29" s="16">
        <v>39729</v>
      </c>
      <c r="V29" s="16">
        <v>39797</v>
      </c>
    </row>
    <row r="30" spans="1:22">
      <c r="I30" s="19"/>
      <c r="J30" s="16">
        <v>39630</v>
      </c>
      <c r="K30" s="16">
        <v>39650</v>
      </c>
      <c r="L30" s="16">
        <v>39700</v>
      </c>
      <c r="M30" s="16">
        <v>39729</v>
      </c>
      <c r="N30" s="16">
        <v>39797</v>
      </c>
      <c r="Q30" t="s">
        <v>102</v>
      </c>
      <c r="R30">
        <v>325</v>
      </c>
      <c r="S30">
        <v>304</v>
      </c>
      <c r="T30">
        <v>342</v>
      </c>
      <c r="U30" s="20">
        <f>(T30+V30)/2</f>
        <v>335</v>
      </c>
      <c r="V30">
        <v>328</v>
      </c>
    </row>
    <row r="31" spans="1:22">
      <c r="I31" t="s">
        <v>83</v>
      </c>
      <c r="J31">
        <v>325</v>
      </c>
      <c r="K31">
        <v>304</v>
      </c>
      <c r="L31">
        <v>342</v>
      </c>
      <c r="N31">
        <v>328</v>
      </c>
      <c r="Q31">
        <v>3000</v>
      </c>
      <c r="R31">
        <v>93</v>
      </c>
      <c r="S31">
        <v>126</v>
      </c>
      <c r="T31">
        <v>816</v>
      </c>
      <c r="U31">
        <v>676</v>
      </c>
      <c r="V31" s="6">
        <v>391</v>
      </c>
    </row>
    <row r="32" spans="1:22">
      <c r="I32" t="s">
        <v>84</v>
      </c>
      <c r="J32">
        <v>182</v>
      </c>
      <c r="K32">
        <v>173</v>
      </c>
      <c r="L32">
        <v>615</v>
      </c>
      <c r="M32">
        <v>606</v>
      </c>
      <c r="N32">
        <v>941</v>
      </c>
      <c r="Q32">
        <v>3003</v>
      </c>
      <c r="R32">
        <v>104</v>
      </c>
      <c r="S32">
        <v>104</v>
      </c>
      <c r="T32">
        <v>149</v>
      </c>
      <c r="U32">
        <v>225</v>
      </c>
      <c r="V32">
        <v>187</v>
      </c>
    </row>
    <row r="33" spans="1:22">
      <c r="A33" s="19"/>
      <c r="B33" s="16">
        <v>39630</v>
      </c>
      <c r="C33" s="16">
        <v>39650</v>
      </c>
      <c r="D33" s="16">
        <v>39700</v>
      </c>
      <c r="E33" s="16">
        <v>39729</v>
      </c>
      <c r="F33" s="16">
        <v>39797</v>
      </c>
      <c r="I33" t="s">
        <v>85</v>
      </c>
      <c r="J33">
        <v>358</v>
      </c>
      <c r="K33">
        <v>436</v>
      </c>
      <c r="L33">
        <v>352</v>
      </c>
      <c r="M33">
        <v>366</v>
      </c>
      <c r="N33">
        <v>396</v>
      </c>
      <c r="Q33" s="20">
        <v>3004</v>
      </c>
      <c r="R33" s="20">
        <f>(R32+R34)/2</f>
        <v>143.5</v>
      </c>
      <c r="S33" s="20">
        <f>(S32+S34)/2</f>
        <v>194</v>
      </c>
      <c r="T33" s="20">
        <f>(T32+T34)/2</f>
        <v>182.5</v>
      </c>
      <c r="U33" s="20">
        <f>(U32+U34)/2</f>
        <v>219.5</v>
      </c>
      <c r="V33" s="20">
        <f>(V32+V34)/2</f>
        <v>234</v>
      </c>
    </row>
    <row r="34" spans="1:22">
      <c r="A34">
        <v>3000</v>
      </c>
      <c r="B34">
        <v>93</v>
      </c>
      <c r="C34">
        <v>126</v>
      </c>
      <c r="D34">
        <v>816</v>
      </c>
      <c r="E34">
        <v>676</v>
      </c>
      <c r="F34" s="6">
        <v>391</v>
      </c>
      <c r="I34" t="s">
        <v>86</v>
      </c>
      <c r="J34">
        <v>105</v>
      </c>
      <c r="K34">
        <v>107</v>
      </c>
      <c r="L34">
        <v>172</v>
      </c>
      <c r="Q34">
        <v>3005</v>
      </c>
      <c r="R34">
        <v>183</v>
      </c>
      <c r="S34">
        <v>284</v>
      </c>
      <c r="T34">
        <v>216</v>
      </c>
      <c r="U34">
        <v>214</v>
      </c>
      <c r="V34">
        <v>281</v>
      </c>
    </row>
    <row r="35" spans="1:22">
      <c r="A35" t="s">
        <v>89</v>
      </c>
      <c r="B35">
        <v>104</v>
      </c>
      <c r="C35">
        <v>104</v>
      </c>
      <c r="D35">
        <v>149</v>
      </c>
      <c r="E35">
        <v>225</v>
      </c>
      <c r="F35">
        <v>187</v>
      </c>
      <c r="I35" t="s">
        <v>87</v>
      </c>
      <c r="J35">
        <v>170</v>
      </c>
      <c r="K35">
        <v>164</v>
      </c>
      <c r="L35">
        <v>219</v>
      </c>
      <c r="M35">
        <v>162</v>
      </c>
      <c r="N35">
        <v>178</v>
      </c>
      <c r="Q35" s="20">
        <v>3006</v>
      </c>
      <c r="R35" s="20">
        <f>R37</f>
        <v>112</v>
      </c>
      <c r="S35" s="20">
        <f>S37</f>
        <v>190</v>
      </c>
      <c r="T35" s="20">
        <f>T37</f>
        <v>188</v>
      </c>
      <c r="U35" s="20">
        <f>U37</f>
        <v>273</v>
      </c>
      <c r="V35" s="20">
        <f>V37</f>
        <v>281</v>
      </c>
    </row>
    <row r="36" spans="1:22">
      <c r="A36" t="s">
        <v>90</v>
      </c>
      <c r="B36">
        <v>202</v>
      </c>
      <c r="C36">
        <v>197</v>
      </c>
      <c r="D36">
        <v>692</v>
      </c>
      <c r="E36">
        <v>517</v>
      </c>
      <c r="F36">
        <v>385</v>
      </c>
      <c r="I36" t="s">
        <v>88</v>
      </c>
      <c r="J36">
        <v>147</v>
      </c>
      <c r="K36">
        <v>179</v>
      </c>
      <c r="L36">
        <v>568</v>
      </c>
      <c r="M36">
        <v>605</v>
      </c>
      <c r="N36">
        <v>619</v>
      </c>
      <c r="Q36">
        <v>3010</v>
      </c>
      <c r="R36">
        <v>89</v>
      </c>
      <c r="S36">
        <v>761</v>
      </c>
      <c r="T36">
        <v>142</v>
      </c>
      <c r="U36">
        <v>163</v>
      </c>
      <c r="V36">
        <v>150</v>
      </c>
    </row>
    <row r="37" spans="1:22">
      <c r="A37" t="s">
        <v>91</v>
      </c>
      <c r="B37">
        <v>219</v>
      </c>
      <c r="C37">
        <v>224</v>
      </c>
      <c r="D37">
        <v>228</v>
      </c>
      <c r="E37">
        <v>225</v>
      </c>
      <c r="F37">
        <v>264</v>
      </c>
      <c r="I37">
        <v>3000</v>
      </c>
      <c r="J37">
        <v>93</v>
      </c>
      <c r="K37">
        <v>126</v>
      </c>
      <c r="L37">
        <v>816</v>
      </c>
      <c r="M37">
        <v>676</v>
      </c>
      <c r="N37" s="6">
        <v>391</v>
      </c>
      <c r="Q37">
        <v>3007</v>
      </c>
      <c r="R37">
        <v>112</v>
      </c>
      <c r="S37">
        <v>190</v>
      </c>
      <c r="T37">
        <v>188</v>
      </c>
      <c r="U37">
        <v>273</v>
      </c>
      <c r="V37">
        <v>281</v>
      </c>
    </row>
    <row r="38" spans="1:22">
      <c r="A38" t="s">
        <v>92</v>
      </c>
      <c r="B38">
        <v>168</v>
      </c>
      <c r="C38">
        <v>205</v>
      </c>
      <c r="D38">
        <v>162</v>
      </c>
      <c r="E38">
        <v>166</v>
      </c>
      <c r="F38">
        <v>201</v>
      </c>
      <c r="I38" t="s">
        <v>89</v>
      </c>
      <c r="J38">
        <v>104</v>
      </c>
      <c r="K38">
        <v>104</v>
      </c>
      <c r="L38">
        <v>149</v>
      </c>
      <c r="M38">
        <v>225</v>
      </c>
      <c r="N38">
        <v>187</v>
      </c>
    </row>
    <row r="39" spans="1:22">
      <c r="A39" t="s">
        <v>93</v>
      </c>
      <c r="B39">
        <v>171</v>
      </c>
      <c r="C39">
        <v>180</v>
      </c>
      <c r="D39">
        <v>273</v>
      </c>
      <c r="E39">
        <v>221</v>
      </c>
      <c r="F39">
        <v>436</v>
      </c>
      <c r="I39" t="s">
        <v>90</v>
      </c>
      <c r="J39">
        <v>202</v>
      </c>
      <c r="K39">
        <v>197</v>
      </c>
      <c r="L39">
        <v>692</v>
      </c>
      <c r="M39">
        <v>517</v>
      </c>
      <c r="N39">
        <v>385</v>
      </c>
      <c r="Q39" s="1" t="s">
        <v>100</v>
      </c>
    </row>
    <row r="40" spans="1:22">
      <c r="A40" t="s">
        <v>94</v>
      </c>
      <c r="B40">
        <v>183</v>
      </c>
      <c r="C40">
        <v>284</v>
      </c>
      <c r="D40">
        <v>216</v>
      </c>
      <c r="E40">
        <v>214</v>
      </c>
      <c r="F40">
        <v>281</v>
      </c>
      <c r="I40" t="s">
        <v>91</v>
      </c>
      <c r="J40">
        <v>219</v>
      </c>
      <c r="K40">
        <v>224</v>
      </c>
      <c r="L40">
        <v>228</v>
      </c>
      <c r="M40">
        <v>225</v>
      </c>
      <c r="N40">
        <v>264</v>
      </c>
      <c r="R40" s="16">
        <v>39630</v>
      </c>
      <c r="S40" s="16">
        <v>39650</v>
      </c>
      <c r="T40" s="16">
        <v>39700</v>
      </c>
      <c r="U40" s="16">
        <v>39729</v>
      </c>
      <c r="V40" s="16">
        <v>39797</v>
      </c>
    </row>
    <row r="41" spans="1:22">
      <c r="A41" t="s">
        <v>95</v>
      </c>
      <c r="B41">
        <v>290</v>
      </c>
      <c r="C41">
        <v>791</v>
      </c>
      <c r="D41">
        <v>637</v>
      </c>
      <c r="E41">
        <v>1056</v>
      </c>
      <c r="F41">
        <v>847</v>
      </c>
      <c r="I41" t="s">
        <v>92</v>
      </c>
      <c r="J41">
        <v>168</v>
      </c>
      <c r="K41">
        <v>205</v>
      </c>
      <c r="L41">
        <v>162</v>
      </c>
      <c r="M41">
        <v>166</v>
      </c>
      <c r="N41">
        <v>201</v>
      </c>
      <c r="Q41" t="s">
        <v>102</v>
      </c>
      <c r="R41">
        <v>170</v>
      </c>
      <c r="S41">
        <v>164</v>
      </c>
      <c r="T41">
        <v>219</v>
      </c>
      <c r="U41">
        <v>162</v>
      </c>
      <c r="V41">
        <v>178</v>
      </c>
    </row>
    <row r="42" spans="1:22">
      <c r="A42" t="s">
        <v>96</v>
      </c>
      <c r="C42">
        <v>1660</v>
      </c>
      <c r="D42">
        <v>247</v>
      </c>
      <c r="E42">
        <v>147</v>
      </c>
      <c r="F42">
        <v>181</v>
      </c>
      <c r="I42" t="s">
        <v>93</v>
      </c>
      <c r="J42">
        <v>171</v>
      </c>
      <c r="K42">
        <v>180</v>
      </c>
      <c r="L42">
        <v>273</v>
      </c>
      <c r="M42">
        <v>221</v>
      </c>
      <c r="N42">
        <v>436</v>
      </c>
      <c r="Q42">
        <v>3000</v>
      </c>
      <c r="R42">
        <v>93</v>
      </c>
      <c r="S42">
        <v>126</v>
      </c>
      <c r="T42">
        <v>816</v>
      </c>
      <c r="U42">
        <v>676</v>
      </c>
      <c r="V42" s="6">
        <v>391</v>
      </c>
    </row>
    <row r="43" spans="1:22">
      <c r="A43" t="s">
        <v>97</v>
      </c>
      <c r="B43">
        <v>175</v>
      </c>
      <c r="D43">
        <v>629</v>
      </c>
      <c r="E43">
        <v>595</v>
      </c>
      <c r="F43">
        <v>448</v>
      </c>
      <c r="I43" t="s">
        <v>94</v>
      </c>
      <c r="J43">
        <v>183</v>
      </c>
      <c r="K43">
        <v>284</v>
      </c>
      <c r="L43">
        <v>216</v>
      </c>
      <c r="M43">
        <v>214</v>
      </c>
      <c r="N43">
        <v>281</v>
      </c>
      <c r="Q43" s="20">
        <v>3003</v>
      </c>
      <c r="R43" s="20">
        <f>R41</f>
        <v>170</v>
      </c>
      <c r="S43" s="20">
        <f>S41</f>
        <v>164</v>
      </c>
      <c r="T43" s="20">
        <f>T41</f>
        <v>219</v>
      </c>
      <c r="U43" s="20">
        <f>U41</f>
        <v>162</v>
      </c>
      <c r="V43" s="20">
        <f>V41</f>
        <v>178</v>
      </c>
    </row>
    <row r="44" spans="1:22">
      <c r="A44" t="s">
        <v>98</v>
      </c>
      <c r="C44">
        <v>1773</v>
      </c>
      <c r="D44">
        <v>551</v>
      </c>
      <c r="E44">
        <v>476</v>
      </c>
      <c r="F44">
        <v>819</v>
      </c>
      <c r="I44" t="s">
        <v>95</v>
      </c>
      <c r="J44">
        <v>290</v>
      </c>
      <c r="K44">
        <v>791</v>
      </c>
      <c r="L44">
        <v>637</v>
      </c>
      <c r="M44">
        <v>1056</v>
      </c>
      <c r="N44">
        <v>847</v>
      </c>
      <c r="Q44">
        <v>3004</v>
      </c>
      <c r="R44">
        <v>168</v>
      </c>
      <c r="S44">
        <v>205</v>
      </c>
      <c r="T44">
        <v>162</v>
      </c>
      <c r="U44">
        <v>166</v>
      </c>
      <c r="V44">
        <v>201</v>
      </c>
    </row>
    <row r="45" spans="1:22">
      <c r="A45">
        <v>3010</v>
      </c>
      <c r="B45">
        <v>89</v>
      </c>
      <c r="C45">
        <v>761</v>
      </c>
      <c r="D45">
        <v>142</v>
      </c>
      <c r="E45">
        <v>163</v>
      </c>
      <c r="F45">
        <v>150</v>
      </c>
      <c r="I45" t="s">
        <v>96</v>
      </c>
      <c r="K45">
        <v>1660</v>
      </c>
      <c r="L45">
        <v>247</v>
      </c>
      <c r="M45">
        <v>147</v>
      </c>
      <c r="N45">
        <v>181</v>
      </c>
      <c r="Q45" s="20">
        <v>3005</v>
      </c>
      <c r="R45" s="20">
        <f>(R44+R46)/2</f>
        <v>171.5</v>
      </c>
      <c r="S45" s="20">
        <f>(S44+S46)/2</f>
        <v>303.5</v>
      </c>
      <c r="T45" s="20">
        <f>(T44+T46)/2</f>
        <v>395.5</v>
      </c>
      <c r="U45" s="20">
        <f>(U44+U46)/2</f>
        <v>380.5</v>
      </c>
      <c r="V45" s="20">
        <f>(V44+V46)/2</f>
        <v>324.5</v>
      </c>
    </row>
    <row r="46" spans="1:22">
      <c r="A46">
        <v>3007</v>
      </c>
      <c r="B46">
        <v>112</v>
      </c>
      <c r="C46">
        <v>190</v>
      </c>
      <c r="D46">
        <v>188</v>
      </c>
      <c r="E46">
        <v>273</v>
      </c>
      <c r="F46">
        <v>281</v>
      </c>
      <c r="I46" t="s">
        <v>97</v>
      </c>
      <c r="J46">
        <v>175</v>
      </c>
      <c r="L46">
        <v>629</v>
      </c>
      <c r="M46">
        <v>595</v>
      </c>
      <c r="N46">
        <v>448</v>
      </c>
      <c r="Q46">
        <v>3006</v>
      </c>
      <c r="R46">
        <v>175</v>
      </c>
      <c r="S46" s="20">
        <f>(R46+T46)/2</f>
        <v>402</v>
      </c>
      <c r="T46">
        <v>629</v>
      </c>
      <c r="U46">
        <v>595</v>
      </c>
      <c r="V46">
        <v>448</v>
      </c>
    </row>
    <row r="47" spans="1:22">
      <c r="I47" t="s">
        <v>98</v>
      </c>
      <c r="K47">
        <v>1773</v>
      </c>
      <c r="L47">
        <v>551</v>
      </c>
      <c r="M47">
        <v>476</v>
      </c>
      <c r="N47">
        <v>819</v>
      </c>
      <c r="Q47">
        <v>3010</v>
      </c>
      <c r="R47">
        <v>89</v>
      </c>
      <c r="S47">
        <v>761</v>
      </c>
      <c r="T47">
        <v>142</v>
      </c>
      <c r="U47">
        <v>163</v>
      </c>
      <c r="V47">
        <v>150</v>
      </c>
    </row>
    <row r="48" spans="1:22">
      <c r="I48">
        <v>3010</v>
      </c>
      <c r="J48">
        <v>89</v>
      </c>
      <c r="K48">
        <v>761</v>
      </c>
      <c r="L48">
        <v>142</v>
      </c>
      <c r="M48">
        <v>163</v>
      </c>
      <c r="N48">
        <v>150</v>
      </c>
      <c r="Q48" s="20">
        <v>3007</v>
      </c>
      <c r="R48" s="20">
        <f>R46</f>
        <v>175</v>
      </c>
      <c r="S48" s="20">
        <f>S46</f>
        <v>402</v>
      </c>
      <c r="T48" s="20">
        <f>T46</f>
        <v>629</v>
      </c>
      <c r="U48" s="20">
        <f>U46</f>
        <v>595</v>
      </c>
      <c r="V48" s="20">
        <f>V46</f>
        <v>448</v>
      </c>
    </row>
    <row r="49" spans="5:22">
      <c r="I49">
        <v>3007</v>
      </c>
      <c r="J49">
        <v>112</v>
      </c>
      <c r="K49">
        <v>190</v>
      </c>
      <c r="L49">
        <v>188</v>
      </c>
      <c r="M49">
        <v>273</v>
      </c>
      <c r="N49">
        <v>281</v>
      </c>
    </row>
    <row r="50" spans="5:22">
      <c r="Q50" s="1" t="s">
        <v>101</v>
      </c>
    </row>
    <row r="51" spans="5:22">
      <c r="R51" s="16">
        <v>39630</v>
      </c>
      <c r="S51" s="16">
        <v>39650</v>
      </c>
      <c r="T51" s="16">
        <v>39700</v>
      </c>
      <c r="U51" s="16">
        <v>39729</v>
      </c>
      <c r="V51" s="16">
        <v>39797</v>
      </c>
    </row>
    <row r="52" spans="5:22">
      <c r="Q52" s="20" t="s">
        <v>102</v>
      </c>
      <c r="R52" s="20">
        <f>R54</f>
        <v>202</v>
      </c>
      <c r="S52" s="20">
        <f>S54</f>
        <v>197</v>
      </c>
      <c r="T52" s="20">
        <f>T54</f>
        <v>692</v>
      </c>
      <c r="U52" s="20">
        <f>U54</f>
        <v>517</v>
      </c>
      <c r="V52" s="20">
        <f>V54</f>
        <v>385</v>
      </c>
    </row>
    <row r="53" spans="5:22">
      <c r="E53" s="16">
        <v>39630</v>
      </c>
      <c r="Q53">
        <v>3000</v>
      </c>
      <c r="R53">
        <v>93</v>
      </c>
      <c r="S53">
        <v>126</v>
      </c>
      <c r="T53">
        <v>816</v>
      </c>
      <c r="U53">
        <v>676</v>
      </c>
      <c r="V53" s="6">
        <v>391</v>
      </c>
    </row>
    <row r="54" spans="5:22">
      <c r="F54" s="23" t="s">
        <v>102</v>
      </c>
      <c r="G54" s="23">
        <v>3000</v>
      </c>
      <c r="H54" s="23">
        <v>3003</v>
      </c>
      <c r="I54" s="23">
        <v>3004</v>
      </c>
      <c r="J54" s="23">
        <v>3005</v>
      </c>
      <c r="K54" s="23">
        <v>3006</v>
      </c>
      <c r="L54" s="23">
        <v>3010</v>
      </c>
      <c r="M54" s="23">
        <v>3007</v>
      </c>
      <c r="Q54">
        <v>3003</v>
      </c>
      <c r="R54">
        <v>202</v>
      </c>
      <c r="S54">
        <v>197</v>
      </c>
      <c r="T54">
        <v>692</v>
      </c>
      <c r="U54">
        <v>517</v>
      </c>
      <c r="V54">
        <v>385</v>
      </c>
    </row>
    <row r="55" spans="5:22">
      <c r="E55" s="1" t="s">
        <v>99</v>
      </c>
      <c r="F55">
        <v>325</v>
      </c>
      <c r="G55">
        <v>93</v>
      </c>
      <c r="H55">
        <v>104</v>
      </c>
      <c r="I55" s="20">
        <f>(H55+J55)/2</f>
        <v>143.5</v>
      </c>
      <c r="J55">
        <v>183</v>
      </c>
      <c r="K55" s="20">
        <f>M55</f>
        <v>112</v>
      </c>
      <c r="L55">
        <v>89</v>
      </c>
      <c r="M55">
        <v>112</v>
      </c>
      <c r="Q55" s="20">
        <v>3004</v>
      </c>
    </row>
    <row r="56" spans="5:22">
      <c r="E56" s="1" t="s">
        <v>100</v>
      </c>
      <c r="F56">
        <v>170</v>
      </c>
      <c r="G56">
        <v>93</v>
      </c>
      <c r="H56" s="20">
        <f>F56</f>
        <v>170</v>
      </c>
      <c r="I56">
        <v>168</v>
      </c>
      <c r="J56" s="20">
        <f>(I56+K56)/2</f>
        <v>171.5</v>
      </c>
      <c r="K56">
        <v>175</v>
      </c>
      <c r="L56">
        <v>89</v>
      </c>
      <c r="M56" s="20">
        <f>K56</f>
        <v>175</v>
      </c>
      <c r="Q56" s="20">
        <v>3005</v>
      </c>
      <c r="R56" s="20"/>
      <c r="S56" s="20"/>
      <c r="T56" s="20"/>
      <c r="U56" s="20"/>
      <c r="V56" s="20"/>
    </row>
    <row r="57" spans="5:22">
      <c r="E57" s="1" t="s">
        <v>101</v>
      </c>
      <c r="F57" s="20">
        <v>202</v>
      </c>
      <c r="G57">
        <v>93</v>
      </c>
      <c r="H57">
        <v>202</v>
      </c>
      <c r="J57" s="20"/>
      <c r="K57" s="20">
        <v>87.5</v>
      </c>
      <c r="L57">
        <v>89</v>
      </c>
      <c r="M57" s="20">
        <v>87.5</v>
      </c>
      <c r="Q57" s="20">
        <v>3006</v>
      </c>
      <c r="R57" s="20">
        <f>(R46+R68)/2</f>
        <v>87.5</v>
      </c>
      <c r="S57" s="20">
        <f>(S46+S68)/2</f>
        <v>1087.5</v>
      </c>
      <c r="T57" s="20">
        <f>(T46+T68)/2</f>
        <v>590</v>
      </c>
      <c r="U57" s="20">
        <f>(U46+U68)/2</f>
        <v>535.5</v>
      </c>
      <c r="V57" s="20">
        <f>(V46+V68)/2</f>
        <v>633.5</v>
      </c>
    </row>
    <row r="58" spans="5:22">
      <c r="E58" s="1" t="s">
        <v>103</v>
      </c>
      <c r="F58" s="22">
        <v>164.5</v>
      </c>
      <c r="G58" s="18"/>
      <c r="H58" s="22">
        <v>164.5</v>
      </c>
      <c r="I58" s="18">
        <v>171</v>
      </c>
      <c r="J58" s="18">
        <v>290</v>
      </c>
      <c r="K58" s="18"/>
      <c r="L58" s="18"/>
      <c r="M58" s="22"/>
      <c r="Q58">
        <v>3010</v>
      </c>
      <c r="R58">
        <v>89</v>
      </c>
      <c r="S58">
        <v>761</v>
      </c>
      <c r="T58">
        <v>142</v>
      </c>
      <c r="U58">
        <v>163</v>
      </c>
      <c r="V58">
        <v>150</v>
      </c>
    </row>
    <row r="59" spans="5:22">
      <c r="Q59" s="20">
        <v>3007</v>
      </c>
      <c r="R59" s="20">
        <f>R57</f>
        <v>87.5</v>
      </c>
      <c r="S59" s="20">
        <f>S57</f>
        <v>1087.5</v>
      </c>
      <c r="T59" s="20">
        <f>T57</f>
        <v>590</v>
      </c>
      <c r="U59" s="20">
        <f>U57</f>
        <v>535.5</v>
      </c>
      <c r="V59" s="20">
        <f>V57</f>
        <v>633.5</v>
      </c>
    </row>
    <row r="60" spans="5:22">
      <c r="E60" s="16">
        <v>39650</v>
      </c>
    </row>
    <row r="61" spans="5:22">
      <c r="F61" s="23" t="s">
        <v>102</v>
      </c>
      <c r="G61" s="23">
        <v>3000</v>
      </c>
      <c r="H61" s="23">
        <v>3003</v>
      </c>
      <c r="I61" s="23">
        <v>3004</v>
      </c>
      <c r="J61" s="23">
        <v>3005</v>
      </c>
      <c r="K61" s="23">
        <v>3006</v>
      </c>
      <c r="L61" s="23">
        <v>3010</v>
      </c>
      <c r="M61" s="23">
        <v>3007</v>
      </c>
      <c r="Q61" s="1" t="s">
        <v>103</v>
      </c>
    </row>
    <row r="62" spans="5:22">
      <c r="E62" s="1" t="s">
        <v>99</v>
      </c>
      <c r="F62">
        <v>304</v>
      </c>
      <c r="G62">
        <v>126</v>
      </c>
      <c r="H62">
        <v>104</v>
      </c>
      <c r="I62" s="20">
        <f>(H62+J62)/2</f>
        <v>194</v>
      </c>
      <c r="J62">
        <v>284</v>
      </c>
      <c r="K62" s="20">
        <f>M62</f>
        <v>190</v>
      </c>
      <c r="L62">
        <v>761</v>
      </c>
      <c r="M62">
        <v>190</v>
      </c>
      <c r="R62" s="16">
        <v>39630</v>
      </c>
      <c r="S62" s="16">
        <v>39650</v>
      </c>
      <c r="T62" s="16">
        <v>39700</v>
      </c>
      <c r="U62" s="16">
        <v>39729</v>
      </c>
      <c r="V62" s="16">
        <v>39797</v>
      </c>
    </row>
    <row r="63" spans="5:22">
      <c r="E63" s="1" t="s">
        <v>100</v>
      </c>
      <c r="F63">
        <v>164</v>
      </c>
      <c r="G63">
        <v>126</v>
      </c>
      <c r="H63" s="20">
        <f>F63</f>
        <v>164</v>
      </c>
      <c r="I63">
        <v>205</v>
      </c>
      <c r="J63" s="20">
        <f>(I63+K63)/2</f>
        <v>150</v>
      </c>
      <c r="K63" s="20">
        <f>(K62+J64)/2</f>
        <v>95</v>
      </c>
      <c r="L63">
        <v>761</v>
      </c>
      <c r="M63" s="20">
        <f>K63</f>
        <v>95</v>
      </c>
      <c r="Q63" s="22" t="s">
        <v>102</v>
      </c>
      <c r="R63" s="22">
        <f>(J32+J36)/2</f>
        <v>164.5</v>
      </c>
      <c r="S63" s="22">
        <f>(K32+K36)/2</f>
        <v>176</v>
      </c>
      <c r="T63" s="22">
        <f>(L32+L36)/2</f>
        <v>591.5</v>
      </c>
      <c r="U63" s="22">
        <f>(M32+M36)/2</f>
        <v>605.5</v>
      </c>
      <c r="V63" s="22">
        <f>(N32+N36)/2</f>
        <v>780</v>
      </c>
    </row>
    <row r="64" spans="5:22">
      <c r="E64" s="1" t="s">
        <v>101</v>
      </c>
      <c r="F64">
        <v>197</v>
      </c>
      <c r="G64">
        <v>126</v>
      </c>
      <c r="H64">
        <v>197</v>
      </c>
      <c r="K64">
        <v>1087.5</v>
      </c>
      <c r="L64">
        <v>761</v>
      </c>
      <c r="M64">
        <v>1087.5</v>
      </c>
      <c r="Q64" s="18">
        <v>3000</v>
      </c>
      <c r="R64" s="18"/>
      <c r="S64" s="18"/>
      <c r="T64" s="18"/>
      <c r="U64" s="18"/>
      <c r="V64" s="21"/>
    </row>
    <row r="65" spans="5:22">
      <c r="E65" s="1" t="s">
        <v>103</v>
      </c>
      <c r="F65">
        <v>176</v>
      </c>
      <c r="H65">
        <v>176</v>
      </c>
      <c r="I65">
        <v>180</v>
      </c>
      <c r="J65">
        <v>791</v>
      </c>
      <c r="K65">
        <v>1773</v>
      </c>
      <c r="M65">
        <v>1773</v>
      </c>
      <c r="Q65" s="22">
        <v>3003</v>
      </c>
      <c r="R65" s="22">
        <f>R63</f>
        <v>164.5</v>
      </c>
      <c r="S65" s="22">
        <f>S63</f>
        <v>176</v>
      </c>
      <c r="T65" s="22">
        <f>T63</f>
        <v>591.5</v>
      </c>
      <c r="U65" s="22">
        <f>U63</f>
        <v>605.5</v>
      </c>
      <c r="V65" s="22">
        <f>V63</f>
        <v>780</v>
      </c>
    </row>
    <row r="66" spans="5:22">
      <c r="Q66" s="18">
        <v>3004</v>
      </c>
      <c r="R66" s="18">
        <f>J42</f>
        <v>171</v>
      </c>
      <c r="S66" s="18">
        <f>K42</f>
        <v>180</v>
      </c>
      <c r="T66" s="18">
        <f>L42</f>
        <v>273</v>
      </c>
      <c r="U66" s="18">
        <f>M42</f>
        <v>221</v>
      </c>
      <c r="V66" s="18">
        <f>N42</f>
        <v>436</v>
      </c>
    </row>
    <row r="67" spans="5:22">
      <c r="Q67" s="18">
        <v>3005</v>
      </c>
      <c r="R67" s="18">
        <f>J44</f>
        <v>290</v>
      </c>
      <c r="S67" s="18">
        <f>K44</f>
        <v>791</v>
      </c>
      <c r="T67" s="18">
        <f>L44</f>
        <v>637</v>
      </c>
      <c r="U67" s="18">
        <f>M44</f>
        <v>1056</v>
      </c>
      <c r="V67" s="18">
        <f>N44</f>
        <v>847</v>
      </c>
    </row>
    <row r="68" spans="5:22">
      <c r="Q68" s="18">
        <v>3006</v>
      </c>
      <c r="R68" s="18"/>
      <c r="S68" s="18">
        <f>K47</f>
        <v>1773</v>
      </c>
      <c r="T68" s="18">
        <f>L47</f>
        <v>551</v>
      </c>
      <c r="U68" s="18">
        <f>M47</f>
        <v>476</v>
      </c>
      <c r="V68" s="18">
        <f>N47</f>
        <v>819</v>
      </c>
    </row>
    <row r="69" spans="5:22">
      <c r="Q69" s="18">
        <v>3010</v>
      </c>
      <c r="R69" s="18"/>
      <c r="S69" s="18"/>
      <c r="T69" s="18"/>
      <c r="U69" s="18"/>
      <c r="V69" s="18"/>
    </row>
    <row r="70" spans="5:22">
      <c r="Q70" s="22">
        <v>3007</v>
      </c>
      <c r="R70" s="22"/>
      <c r="S70" s="22">
        <f>S68</f>
        <v>1773</v>
      </c>
      <c r="T70" s="22">
        <f>T68</f>
        <v>551</v>
      </c>
      <c r="U70" s="22">
        <f>U68</f>
        <v>476</v>
      </c>
      <c r="V70" s="22">
        <f>V68</f>
        <v>819</v>
      </c>
    </row>
  </sheetData>
  <phoneticPr fontId="4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A4:G22"/>
  <sheetViews>
    <sheetView workbookViewId="0">
      <selection activeCell="G28" sqref="G28"/>
    </sheetView>
  </sheetViews>
  <sheetFormatPr defaultRowHeight="12.75"/>
  <cols>
    <col min="1" max="1" width="37.85546875" bestFit="1" customWidth="1"/>
    <col min="2" max="2" width="18.42578125" bestFit="1" customWidth="1"/>
    <col min="3" max="4" width="21.42578125" bestFit="1" customWidth="1"/>
    <col min="5" max="7" width="18.7109375" bestFit="1" customWidth="1"/>
  </cols>
  <sheetData>
    <row r="4" spans="1:7" ht="26.25">
      <c r="A4" s="2" t="s">
        <v>35</v>
      </c>
      <c r="B4" s="5"/>
      <c r="C4" s="5"/>
    </row>
    <row r="5" spans="1:7" ht="26.25">
      <c r="A5" s="2" t="s">
        <v>1</v>
      </c>
      <c r="B5" s="5"/>
      <c r="C5" s="5"/>
    </row>
    <row r="6" spans="1:7">
      <c r="A6" s="15" t="s">
        <v>53</v>
      </c>
      <c r="B6" s="16">
        <v>39630</v>
      </c>
      <c r="C6" s="16">
        <v>39650</v>
      </c>
      <c r="D6" s="16">
        <v>39700</v>
      </c>
      <c r="E6" s="16">
        <v>39729</v>
      </c>
      <c r="F6" s="16">
        <v>39797</v>
      </c>
      <c r="G6" s="16">
        <v>39979</v>
      </c>
    </row>
    <row r="7" spans="1:7">
      <c r="A7" s="4"/>
      <c r="B7" s="1" t="s">
        <v>5</v>
      </c>
      <c r="C7" s="1" t="s">
        <v>6</v>
      </c>
      <c r="D7" s="1" t="s">
        <v>49</v>
      </c>
      <c r="E7" s="1" t="s">
        <v>54</v>
      </c>
      <c r="F7" s="1" t="s">
        <v>55</v>
      </c>
      <c r="G7" s="1" t="s">
        <v>104</v>
      </c>
    </row>
    <row r="8" spans="1:7">
      <c r="A8" s="1" t="s">
        <v>56</v>
      </c>
      <c r="B8" s="6">
        <v>1.1000000000000001</v>
      </c>
      <c r="E8">
        <v>0.1</v>
      </c>
      <c r="F8">
        <v>0.1</v>
      </c>
      <c r="G8">
        <v>0.1</v>
      </c>
    </row>
    <row r="9" spans="1:7">
      <c r="A9" s="1" t="s">
        <v>64</v>
      </c>
      <c r="B9">
        <v>0.25</v>
      </c>
      <c r="E9">
        <v>9.5</v>
      </c>
      <c r="F9">
        <v>23</v>
      </c>
      <c r="G9">
        <v>35</v>
      </c>
    </row>
    <row r="10" spans="1:7">
      <c r="A10" s="1" t="s">
        <v>57</v>
      </c>
      <c r="B10">
        <v>570</v>
      </c>
      <c r="E10">
        <v>22</v>
      </c>
      <c r="F10">
        <v>110</v>
      </c>
      <c r="G10">
        <v>3.2</v>
      </c>
    </row>
    <row r="11" spans="1:7">
      <c r="A11" s="1"/>
    </row>
    <row r="12" spans="1:7">
      <c r="A12" s="1" t="s">
        <v>47</v>
      </c>
      <c r="C12">
        <v>1.6</v>
      </c>
      <c r="D12">
        <v>62</v>
      </c>
      <c r="F12">
        <v>13</v>
      </c>
    </row>
    <row r="13" spans="1:7">
      <c r="A13" s="1" t="s">
        <v>63</v>
      </c>
      <c r="C13">
        <v>11</v>
      </c>
      <c r="D13">
        <v>1.4</v>
      </c>
      <c r="E13">
        <v>4.3</v>
      </c>
      <c r="F13">
        <v>6.5</v>
      </c>
      <c r="G13">
        <v>9.1999999999999993</v>
      </c>
    </row>
    <row r="14" spans="1:7">
      <c r="A14" s="1" t="s">
        <v>58</v>
      </c>
      <c r="F14">
        <v>21</v>
      </c>
    </row>
    <row r="15" spans="1:7">
      <c r="A15" s="1"/>
    </row>
    <row r="16" spans="1:7">
      <c r="A16" s="1" t="s">
        <v>8</v>
      </c>
      <c r="B16" s="6">
        <v>5.31</v>
      </c>
      <c r="C16">
        <v>5.5</v>
      </c>
      <c r="D16">
        <v>4.9000000000000004</v>
      </c>
      <c r="E16" s="6">
        <v>5.91</v>
      </c>
      <c r="F16" s="6">
        <v>5.47</v>
      </c>
      <c r="G16" s="6">
        <v>6.7</v>
      </c>
    </row>
    <row r="17" spans="1:7">
      <c r="A17" s="1" t="s">
        <v>59</v>
      </c>
      <c r="B17">
        <v>112</v>
      </c>
      <c r="C17">
        <v>190</v>
      </c>
      <c r="D17">
        <v>188</v>
      </c>
      <c r="E17">
        <v>273</v>
      </c>
      <c r="F17">
        <v>281</v>
      </c>
      <c r="G17">
        <v>350</v>
      </c>
    </row>
    <row r="18" spans="1:7">
      <c r="A18" s="1" t="s">
        <v>60</v>
      </c>
      <c r="B18" s="6">
        <v>5.46</v>
      </c>
      <c r="E18">
        <v>7.65</v>
      </c>
    </row>
    <row r="19" spans="1:7">
      <c r="A19" s="1" t="s">
        <v>61</v>
      </c>
      <c r="B19">
        <v>418</v>
      </c>
      <c r="E19">
        <v>247</v>
      </c>
    </row>
    <row r="20" spans="1:7">
      <c r="A20" s="1" t="s">
        <v>62</v>
      </c>
      <c r="B20" s="6">
        <v>11.2</v>
      </c>
      <c r="E20">
        <v>15.2</v>
      </c>
    </row>
    <row r="21" spans="1:7">
      <c r="A21" s="1"/>
    </row>
    <row r="22" spans="1:7">
      <c r="A22" s="1" t="s">
        <v>12</v>
      </c>
      <c r="B22" s="7">
        <v>239</v>
      </c>
      <c r="C22">
        <v>309</v>
      </c>
      <c r="D22">
        <v>268</v>
      </c>
      <c r="E22">
        <v>275</v>
      </c>
      <c r="F22">
        <v>232</v>
      </c>
    </row>
  </sheetData>
  <phoneticPr fontId="4" type="noConversion"/>
  <pageMargins left="0.75" right="0.75" top="1" bottom="1" header="0.5" footer="0.5"/>
  <headerFooter alignWithMargins="0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G85"/>
  <sheetViews>
    <sheetView topLeftCell="A22" zoomScale="85" workbookViewId="0">
      <selection activeCell="J23" sqref="J23"/>
    </sheetView>
  </sheetViews>
  <sheetFormatPr defaultRowHeight="12.75"/>
  <cols>
    <col min="1" max="1" width="37.85546875" bestFit="1" customWidth="1"/>
    <col min="2" max="2" width="18.42578125" bestFit="1" customWidth="1"/>
    <col min="3" max="4" width="25" bestFit="1" customWidth="1"/>
    <col min="5" max="7" width="19.85546875" bestFit="1" customWidth="1"/>
  </cols>
  <sheetData>
    <row r="1" spans="1:7" ht="26.25">
      <c r="A1" s="2" t="s">
        <v>36</v>
      </c>
      <c r="B1" s="5"/>
    </row>
    <row r="2" spans="1:7" ht="26.25">
      <c r="A2" s="2" t="s">
        <v>1</v>
      </c>
      <c r="B2" s="5"/>
    </row>
    <row r="3" spans="1:7">
      <c r="A3" s="15" t="s">
        <v>53</v>
      </c>
      <c r="B3" s="16">
        <v>39630</v>
      </c>
      <c r="C3" s="16">
        <v>39650</v>
      </c>
      <c r="D3" s="16">
        <v>39700</v>
      </c>
      <c r="E3" s="16">
        <v>39729</v>
      </c>
      <c r="F3" s="16">
        <v>39797</v>
      </c>
      <c r="G3" s="16">
        <v>39979</v>
      </c>
    </row>
    <row r="4" spans="1:7">
      <c r="A4" s="4"/>
      <c r="B4" s="1" t="s">
        <v>5</v>
      </c>
      <c r="C4" s="1" t="s">
        <v>6</v>
      </c>
      <c r="D4" s="1" t="s">
        <v>49</v>
      </c>
      <c r="E4" s="1" t="s">
        <v>54</v>
      </c>
      <c r="F4" s="1" t="s">
        <v>55</v>
      </c>
      <c r="G4" s="1" t="s">
        <v>104</v>
      </c>
    </row>
    <row r="5" spans="1:7">
      <c r="A5" s="1" t="s">
        <v>56</v>
      </c>
      <c r="B5">
        <v>21</v>
      </c>
      <c r="E5">
        <v>14</v>
      </c>
      <c r="F5">
        <v>14</v>
      </c>
      <c r="G5">
        <v>10</v>
      </c>
    </row>
    <row r="6" spans="1:7">
      <c r="A6" s="1" t="s">
        <v>64</v>
      </c>
      <c r="B6">
        <v>0.02</v>
      </c>
      <c r="E6">
        <v>0.02</v>
      </c>
      <c r="F6">
        <v>0.02</v>
      </c>
      <c r="G6">
        <v>0.02</v>
      </c>
    </row>
    <row r="7" spans="1:7">
      <c r="A7" s="1" t="s">
        <v>57</v>
      </c>
      <c r="B7">
        <v>13000</v>
      </c>
      <c r="E7">
        <v>9000</v>
      </c>
      <c r="F7">
        <v>8700</v>
      </c>
      <c r="G7">
        <v>6700</v>
      </c>
    </row>
    <row r="8" spans="1:7">
      <c r="A8" s="1"/>
    </row>
    <row r="9" spans="1:7">
      <c r="A9" s="1" t="s">
        <v>47</v>
      </c>
      <c r="C9">
        <v>3.6</v>
      </c>
      <c r="D9">
        <v>3.1</v>
      </c>
      <c r="F9">
        <v>2.9</v>
      </c>
    </row>
    <row r="10" spans="1:7">
      <c r="A10" s="1" t="s">
        <v>63</v>
      </c>
      <c r="C10">
        <v>11</v>
      </c>
      <c r="D10">
        <v>9.1999999999999993</v>
      </c>
      <c r="E10">
        <v>13</v>
      </c>
      <c r="F10">
        <v>11</v>
      </c>
      <c r="G10">
        <v>7.3</v>
      </c>
    </row>
    <row r="11" spans="1:7">
      <c r="A11" s="1" t="s">
        <v>58</v>
      </c>
      <c r="F11">
        <v>41</v>
      </c>
    </row>
    <row r="12" spans="1:7">
      <c r="A12" s="1"/>
    </row>
    <row r="13" spans="1:7">
      <c r="A13" s="1" t="s">
        <v>8</v>
      </c>
      <c r="B13" s="6">
        <v>5.41</v>
      </c>
      <c r="C13">
        <v>4.9000000000000004</v>
      </c>
      <c r="D13">
        <v>4.7</v>
      </c>
      <c r="E13">
        <v>5.5</v>
      </c>
      <c r="F13" s="6">
        <v>5.31</v>
      </c>
      <c r="G13">
        <v>5</v>
      </c>
    </row>
    <row r="14" spans="1:7">
      <c r="A14" s="1" t="s">
        <v>59</v>
      </c>
      <c r="B14">
        <v>178</v>
      </c>
      <c r="C14">
        <v>200</v>
      </c>
      <c r="D14">
        <v>273</v>
      </c>
      <c r="E14">
        <v>156</v>
      </c>
      <c r="F14">
        <v>179</v>
      </c>
      <c r="G14">
        <v>162</v>
      </c>
    </row>
    <row r="15" spans="1:7">
      <c r="A15" s="1" t="s">
        <v>60</v>
      </c>
      <c r="B15" s="6">
        <v>3.27</v>
      </c>
      <c r="E15">
        <v>2.25</v>
      </c>
    </row>
    <row r="16" spans="1:7">
      <c r="A16" s="1" t="s">
        <v>61</v>
      </c>
      <c r="B16">
        <v>405</v>
      </c>
      <c r="E16">
        <v>279</v>
      </c>
    </row>
    <row r="17" spans="1:7">
      <c r="A17" s="1" t="s">
        <v>62</v>
      </c>
      <c r="B17" s="6">
        <v>18.100000000000001</v>
      </c>
      <c r="E17">
        <v>13.8</v>
      </c>
    </row>
    <row r="18" spans="1:7">
      <c r="A18" s="1"/>
    </row>
    <row r="19" spans="1:7">
      <c r="A19" s="1" t="s">
        <v>12</v>
      </c>
      <c r="B19">
        <v>234</v>
      </c>
      <c r="C19">
        <v>308</v>
      </c>
      <c r="D19">
        <v>259</v>
      </c>
      <c r="E19">
        <v>261</v>
      </c>
      <c r="F19">
        <v>226</v>
      </c>
    </row>
    <row r="20" spans="1:7">
      <c r="A20" s="1"/>
    </row>
    <row r="23" spans="1:7" ht="26.25">
      <c r="A23" s="2" t="s">
        <v>36</v>
      </c>
      <c r="B23" s="5"/>
    </row>
    <row r="24" spans="1:7" ht="26.25">
      <c r="A24" s="2" t="s">
        <v>26</v>
      </c>
      <c r="B24" s="5"/>
    </row>
    <row r="25" spans="1:7">
      <c r="A25" s="15" t="s">
        <v>53</v>
      </c>
      <c r="B25" s="16">
        <v>39630</v>
      </c>
      <c r="C25" s="16">
        <v>39650</v>
      </c>
      <c r="D25" s="16">
        <v>39700</v>
      </c>
      <c r="E25" s="16">
        <v>39729</v>
      </c>
      <c r="F25" s="16">
        <v>39797</v>
      </c>
      <c r="G25" s="16">
        <v>39979</v>
      </c>
    </row>
    <row r="26" spans="1:7">
      <c r="A26" s="4"/>
      <c r="B26" s="1" t="s">
        <v>5</v>
      </c>
      <c r="C26" s="1" t="s">
        <v>6</v>
      </c>
      <c r="D26" s="1" t="s">
        <v>49</v>
      </c>
      <c r="E26" s="1" t="s">
        <v>54</v>
      </c>
      <c r="F26" s="1" t="s">
        <v>55</v>
      </c>
      <c r="G26" s="1" t="s">
        <v>104</v>
      </c>
    </row>
    <row r="27" spans="1:7">
      <c r="A27" s="1" t="s">
        <v>56</v>
      </c>
      <c r="B27" s="8">
        <v>8.5</v>
      </c>
      <c r="E27">
        <v>9.8000000000000007</v>
      </c>
      <c r="F27">
        <v>6</v>
      </c>
      <c r="G27">
        <v>5.3</v>
      </c>
    </row>
    <row r="28" spans="1:7">
      <c r="A28" s="1" t="s">
        <v>64</v>
      </c>
      <c r="B28">
        <v>0.02</v>
      </c>
      <c r="E28">
        <v>2.8000000000000001E-2</v>
      </c>
      <c r="F28">
        <v>0.02</v>
      </c>
      <c r="G28">
        <v>0.02</v>
      </c>
    </row>
    <row r="29" spans="1:7">
      <c r="A29" s="1" t="s">
        <v>57</v>
      </c>
      <c r="B29">
        <v>1200</v>
      </c>
      <c r="E29">
        <v>1200</v>
      </c>
      <c r="F29">
        <v>1300</v>
      </c>
      <c r="G29">
        <v>1600</v>
      </c>
    </row>
    <row r="30" spans="1:7">
      <c r="A30" s="1"/>
    </row>
    <row r="31" spans="1:7">
      <c r="A31" s="1" t="s">
        <v>47</v>
      </c>
      <c r="C31">
        <v>2.2000000000000002</v>
      </c>
      <c r="D31">
        <v>4.3</v>
      </c>
      <c r="F31">
        <v>1.4</v>
      </c>
    </row>
    <row r="32" spans="1:7">
      <c r="A32" s="1" t="s">
        <v>63</v>
      </c>
      <c r="C32">
        <v>23</v>
      </c>
      <c r="D32">
        <v>19</v>
      </c>
      <c r="E32">
        <v>23</v>
      </c>
      <c r="F32">
        <v>15</v>
      </c>
      <c r="G32">
        <v>13</v>
      </c>
    </row>
    <row r="33" spans="1:7">
      <c r="A33" s="1" t="s">
        <v>58</v>
      </c>
      <c r="F33">
        <v>51</v>
      </c>
    </row>
    <row r="34" spans="1:7">
      <c r="A34" s="1"/>
    </row>
    <row r="35" spans="1:7">
      <c r="A35" s="1" t="s">
        <v>8</v>
      </c>
      <c r="B35" s="6">
        <v>4.6100000000000003</v>
      </c>
      <c r="C35">
        <v>4.4000000000000004</v>
      </c>
      <c r="D35">
        <v>4.3</v>
      </c>
      <c r="E35" s="6">
        <v>4.7300000000000004</v>
      </c>
      <c r="F35" s="6">
        <v>4.99</v>
      </c>
      <c r="G35" s="6">
        <v>4.8</v>
      </c>
    </row>
    <row r="36" spans="1:7">
      <c r="A36" s="1" t="s">
        <v>59</v>
      </c>
      <c r="B36">
        <v>243</v>
      </c>
      <c r="C36">
        <v>253</v>
      </c>
      <c r="D36">
        <v>280</v>
      </c>
      <c r="E36">
        <v>235</v>
      </c>
      <c r="F36">
        <v>233</v>
      </c>
      <c r="G36">
        <v>214</v>
      </c>
    </row>
    <row r="37" spans="1:7">
      <c r="A37" s="1" t="s">
        <v>60</v>
      </c>
      <c r="B37" s="6">
        <v>5.46</v>
      </c>
      <c r="E37">
        <v>1.67</v>
      </c>
    </row>
    <row r="38" spans="1:7">
      <c r="A38" s="1" t="s">
        <v>61</v>
      </c>
      <c r="B38">
        <v>592</v>
      </c>
      <c r="E38">
        <v>357</v>
      </c>
    </row>
    <row r="39" spans="1:7">
      <c r="A39" s="1" t="s">
        <v>62</v>
      </c>
      <c r="B39" s="6">
        <v>14.5</v>
      </c>
      <c r="E39">
        <v>12.7</v>
      </c>
    </row>
    <row r="40" spans="1:7">
      <c r="A40" s="1"/>
    </row>
    <row r="41" spans="1:7">
      <c r="A41" s="1" t="s">
        <v>12</v>
      </c>
      <c r="B41">
        <v>234</v>
      </c>
      <c r="C41">
        <v>303</v>
      </c>
      <c r="D41">
        <v>260</v>
      </c>
      <c r="E41">
        <v>260</v>
      </c>
      <c r="F41">
        <v>227</v>
      </c>
    </row>
    <row r="42" spans="1:7">
      <c r="A42" s="1"/>
    </row>
    <row r="47" spans="1:7" ht="26.25">
      <c r="A47" s="2" t="s">
        <v>36</v>
      </c>
      <c r="B47" s="5"/>
    </row>
    <row r="48" spans="1:7" ht="26.25">
      <c r="A48" s="2" t="s">
        <v>27</v>
      </c>
      <c r="B48" s="5"/>
    </row>
    <row r="49" spans="1:7">
      <c r="A49" s="15" t="s">
        <v>53</v>
      </c>
      <c r="B49" s="16">
        <v>39630</v>
      </c>
      <c r="C49" s="16">
        <v>39650</v>
      </c>
      <c r="D49" s="16">
        <v>39700</v>
      </c>
      <c r="E49" s="16">
        <v>39729</v>
      </c>
      <c r="F49" s="16">
        <v>39797</v>
      </c>
      <c r="G49" s="16">
        <v>39979</v>
      </c>
    </row>
    <row r="50" spans="1:7">
      <c r="A50" s="4"/>
      <c r="B50" s="1" t="s">
        <v>5</v>
      </c>
      <c r="C50" s="1" t="s">
        <v>6</v>
      </c>
      <c r="D50" s="1" t="s">
        <v>49</v>
      </c>
      <c r="E50" s="1" t="s">
        <v>54</v>
      </c>
      <c r="F50" s="1" t="s">
        <v>55</v>
      </c>
      <c r="G50" s="1" t="s">
        <v>104</v>
      </c>
    </row>
    <row r="51" spans="1:7">
      <c r="A51" s="1" t="s">
        <v>56</v>
      </c>
      <c r="B51">
        <v>0.1</v>
      </c>
      <c r="E51">
        <v>0.1</v>
      </c>
      <c r="F51">
        <v>0.1</v>
      </c>
      <c r="G51">
        <v>0.6</v>
      </c>
    </row>
    <row r="52" spans="1:7">
      <c r="A52" s="1" t="s">
        <v>64</v>
      </c>
      <c r="B52">
        <v>12</v>
      </c>
      <c r="E52">
        <v>14</v>
      </c>
      <c r="F52">
        <v>12</v>
      </c>
      <c r="G52">
        <v>4.5999999999999996</v>
      </c>
    </row>
    <row r="53" spans="1:7">
      <c r="A53" s="1" t="s">
        <v>57</v>
      </c>
      <c r="B53">
        <v>650</v>
      </c>
      <c r="E53">
        <v>72</v>
      </c>
      <c r="F53">
        <v>82</v>
      </c>
      <c r="G53">
        <v>1500</v>
      </c>
    </row>
    <row r="54" spans="1:7">
      <c r="A54" s="1"/>
    </row>
    <row r="55" spans="1:7">
      <c r="A55" s="1" t="s">
        <v>47</v>
      </c>
      <c r="C55">
        <v>2</v>
      </c>
      <c r="D55">
        <v>4.0999999999999996</v>
      </c>
      <c r="F55">
        <v>2.1</v>
      </c>
    </row>
    <row r="56" spans="1:7">
      <c r="A56" s="1" t="s">
        <v>63</v>
      </c>
      <c r="C56">
        <v>32</v>
      </c>
      <c r="D56">
        <v>27</v>
      </c>
      <c r="E56">
        <v>32</v>
      </c>
      <c r="F56">
        <v>27</v>
      </c>
      <c r="G56">
        <v>23</v>
      </c>
    </row>
    <row r="57" spans="1:7">
      <c r="A57" s="1" t="s">
        <v>58</v>
      </c>
      <c r="F57">
        <v>90</v>
      </c>
    </row>
    <row r="58" spans="1:7">
      <c r="A58" s="1"/>
    </row>
    <row r="59" spans="1:7">
      <c r="A59" s="1" t="s">
        <v>8</v>
      </c>
      <c r="B59" s="6">
        <v>5.56</v>
      </c>
      <c r="C59">
        <v>5.2</v>
      </c>
      <c r="D59">
        <v>5.2</v>
      </c>
      <c r="E59">
        <v>5.55</v>
      </c>
      <c r="F59">
        <v>5.8</v>
      </c>
      <c r="G59">
        <v>5.6</v>
      </c>
    </row>
    <row r="60" spans="1:7">
      <c r="A60" s="1" t="s">
        <v>59</v>
      </c>
      <c r="B60">
        <v>275</v>
      </c>
      <c r="C60">
        <v>293</v>
      </c>
      <c r="D60">
        <v>298</v>
      </c>
      <c r="E60">
        <v>266</v>
      </c>
      <c r="F60">
        <v>294</v>
      </c>
      <c r="G60">
        <v>278</v>
      </c>
    </row>
    <row r="61" spans="1:7">
      <c r="A61" s="1" t="s">
        <v>60</v>
      </c>
      <c r="B61" s="6">
        <v>0</v>
      </c>
      <c r="E61">
        <v>0</v>
      </c>
    </row>
    <row r="62" spans="1:7">
      <c r="A62" s="1" t="s">
        <v>61</v>
      </c>
      <c r="B62">
        <v>256</v>
      </c>
      <c r="E62">
        <v>275</v>
      </c>
    </row>
    <row r="63" spans="1:7">
      <c r="A63" s="1" t="s">
        <v>62</v>
      </c>
      <c r="B63" s="6">
        <v>14.8</v>
      </c>
      <c r="E63">
        <v>12.1</v>
      </c>
    </row>
    <row r="64" spans="1:7">
      <c r="A64" s="1"/>
    </row>
    <row r="65" spans="1:6">
      <c r="A65" s="1" t="s">
        <v>12</v>
      </c>
      <c r="B65" s="7">
        <v>232</v>
      </c>
      <c r="C65">
        <v>306</v>
      </c>
      <c r="D65">
        <v>262</v>
      </c>
      <c r="E65">
        <v>263</v>
      </c>
      <c r="F65">
        <v>225</v>
      </c>
    </row>
    <row r="66" spans="1:6">
      <c r="A66" s="1"/>
    </row>
    <row r="76" spans="1:6">
      <c r="A76" s="1" t="s">
        <v>82</v>
      </c>
      <c r="B76" s="16">
        <v>39630</v>
      </c>
      <c r="C76" s="16">
        <v>39729</v>
      </c>
      <c r="D76" s="16">
        <v>39797</v>
      </c>
    </row>
    <row r="77" spans="1:6">
      <c r="A77" t="s">
        <v>78</v>
      </c>
      <c r="B77">
        <v>13000</v>
      </c>
      <c r="C77">
        <v>9000</v>
      </c>
      <c r="D77">
        <v>8700</v>
      </c>
    </row>
    <row r="78" spans="1:6">
      <c r="A78" t="s">
        <v>79</v>
      </c>
      <c r="B78">
        <v>1200</v>
      </c>
      <c r="C78">
        <v>1200</v>
      </c>
      <c r="D78">
        <v>1300</v>
      </c>
    </row>
    <row r="79" spans="1:6">
      <c r="A79" t="s">
        <v>80</v>
      </c>
      <c r="B79">
        <v>650</v>
      </c>
      <c r="C79">
        <v>72</v>
      </c>
      <c r="D79">
        <v>82</v>
      </c>
    </row>
    <row r="82" spans="1:4">
      <c r="A82" s="1" t="s">
        <v>81</v>
      </c>
      <c r="B82" s="16">
        <v>39630</v>
      </c>
      <c r="C82" s="16">
        <v>39729</v>
      </c>
      <c r="D82" s="16">
        <v>39797</v>
      </c>
    </row>
    <row r="83" spans="1:4">
      <c r="A83" t="s">
        <v>78</v>
      </c>
      <c r="B83">
        <v>21</v>
      </c>
      <c r="C83">
        <v>14</v>
      </c>
      <c r="D83">
        <v>14</v>
      </c>
    </row>
    <row r="84" spans="1:4">
      <c r="A84" t="s">
        <v>79</v>
      </c>
      <c r="B84" s="8">
        <v>8.5</v>
      </c>
      <c r="C84">
        <v>9.8000000000000007</v>
      </c>
      <c r="D84">
        <v>6</v>
      </c>
    </row>
    <row r="85" spans="1:4">
      <c r="A85" t="s">
        <v>80</v>
      </c>
      <c r="B85">
        <v>0.1</v>
      </c>
      <c r="C85">
        <v>0.1</v>
      </c>
      <c r="D85">
        <v>0.1</v>
      </c>
    </row>
  </sheetData>
  <phoneticPr fontId="4" type="noConversion"/>
  <pageMargins left="0.75" right="0.75" top="1" bottom="1" header="0.5" footer="0.5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0"/>
  </sheetPr>
  <dimension ref="A1:J46"/>
  <sheetViews>
    <sheetView tabSelected="1" zoomScale="85" workbookViewId="0">
      <pane xSplit="1" topLeftCell="B1" activePane="topRight" state="frozen"/>
      <selection pane="topRight" activeCell="I7" sqref="I7"/>
    </sheetView>
  </sheetViews>
  <sheetFormatPr defaultRowHeight="12.75"/>
  <cols>
    <col min="1" max="1" width="26.140625" bestFit="1" customWidth="1"/>
    <col min="2" max="2" width="18.42578125" bestFit="1" customWidth="1"/>
    <col min="3" max="3" width="21.140625" bestFit="1" customWidth="1"/>
    <col min="4" max="4" width="21.42578125" bestFit="1" customWidth="1"/>
    <col min="5" max="6" width="22.28515625" bestFit="1" customWidth="1"/>
    <col min="7" max="10" width="19.85546875" bestFit="1" customWidth="1"/>
  </cols>
  <sheetData>
    <row r="1" spans="1:10" ht="26.25">
      <c r="A1" s="2" t="s">
        <v>17</v>
      </c>
      <c r="B1" s="3"/>
      <c r="C1" s="3"/>
      <c r="D1" s="5"/>
    </row>
    <row r="2" spans="1:10" ht="26.25">
      <c r="A2" s="2" t="s">
        <v>18</v>
      </c>
      <c r="B2" s="3"/>
      <c r="C2" s="3"/>
      <c r="D2" s="5"/>
    </row>
    <row r="3" spans="1:10">
      <c r="A3" s="15" t="s">
        <v>53</v>
      </c>
      <c r="B3" s="16">
        <v>39630</v>
      </c>
      <c r="C3" s="16">
        <v>39638</v>
      </c>
      <c r="D3" s="16">
        <v>39650</v>
      </c>
      <c r="E3" s="17">
        <v>39688</v>
      </c>
      <c r="F3" s="16">
        <v>39700</v>
      </c>
      <c r="G3" s="16">
        <v>39729</v>
      </c>
      <c r="H3" s="16">
        <v>39797</v>
      </c>
      <c r="I3" s="16">
        <v>39979</v>
      </c>
      <c r="J3" s="16">
        <v>40098</v>
      </c>
    </row>
    <row r="4" spans="1:10">
      <c r="A4" s="4"/>
      <c r="B4" s="1" t="s">
        <v>5</v>
      </c>
      <c r="C4" s="1" t="s">
        <v>77</v>
      </c>
      <c r="D4" s="1" t="s">
        <v>6</v>
      </c>
      <c r="E4" s="1" t="s">
        <v>52</v>
      </c>
      <c r="F4" s="1" t="s">
        <v>49</v>
      </c>
      <c r="G4" s="1" t="s">
        <v>54</v>
      </c>
      <c r="H4" s="1" t="s">
        <v>55</v>
      </c>
      <c r="I4" s="1" t="s">
        <v>104</v>
      </c>
      <c r="J4" s="1" t="s">
        <v>107</v>
      </c>
    </row>
    <row r="5" spans="1:10">
      <c r="A5" s="1" t="s">
        <v>56</v>
      </c>
      <c r="B5">
        <v>1.4</v>
      </c>
      <c r="E5" s="14">
        <v>1</v>
      </c>
      <c r="G5">
        <v>0.42</v>
      </c>
      <c r="H5" s="14">
        <v>0.1</v>
      </c>
      <c r="I5" s="14">
        <v>0.1</v>
      </c>
      <c r="J5" s="14">
        <v>0.1</v>
      </c>
    </row>
    <row r="6" spans="1:10">
      <c r="A6" s="1" t="s">
        <v>105</v>
      </c>
      <c r="B6">
        <f>20</f>
        <v>20</v>
      </c>
      <c r="E6">
        <f>2600</f>
        <v>2600</v>
      </c>
      <c r="G6">
        <f>14000</f>
        <v>14000</v>
      </c>
      <c r="H6">
        <f>28000</f>
        <v>28000</v>
      </c>
      <c r="I6">
        <v>11000</v>
      </c>
      <c r="J6">
        <v>9600</v>
      </c>
    </row>
    <row r="7" spans="1:10">
      <c r="A7" s="1" t="s">
        <v>57</v>
      </c>
      <c r="B7">
        <v>500</v>
      </c>
      <c r="G7">
        <v>590</v>
      </c>
      <c r="H7" s="7">
        <v>35</v>
      </c>
      <c r="I7">
        <v>2</v>
      </c>
      <c r="J7">
        <v>2</v>
      </c>
    </row>
    <row r="8" spans="1:10">
      <c r="A8" s="1"/>
      <c r="H8" s="6"/>
    </row>
    <row r="9" spans="1:10">
      <c r="A9" s="1" t="s">
        <v>47</v>
      </c>
      <c r="D9">
        <v>1.4</v>
      </c>
      <c r="E9">
        <f>('opgemengd gw tbv injectie'!C26+'opgemengd gw tbv injectie'!D26)/2</f>
        <v>405</v>
      </c>
      <c r="F9">
        <v>340</v>
      </c>
      <c r="H9" s="6">
        <v>110</v>
      </c>
      <c r="J9">
        <v>15</v>
      </c>
    </row>
    <row r="10" spans="1:10">
      <c r="A10" s="1" t="s">
        <v>106</v>
      </c>
      <c r="D10">
        <v>12000</v>
      </c>
      <c r="E10">
        <v>74000</v>
      </c>
      <c r="F10">
        <v>75000</v>
      </c>
      <c r="G10">
        <v>67000</v>
      </c>
      <c r="H10" s="7">
        <v>19000</v>
      </c>
      <c r="I10">
        <v>15000</v>
      </c>
      <c r="J10">
        <v>17000</v>
      </c>
    </row>
    <row r="11" spans="1:10">
      <c r="A11" s="1" t="s">
        <v>58</v>
      </c>
      <c r="H11" s="6">
        <v>7.7</v>
      </c>
      <c r="J11">
        <v>7.9</v>
      </c>
    </row>
    <row r="12" spans="1:10">
      <c r="A12" s="1"/>
      <c r="H12" s="6"/>
    </row>
    <row r="13" spans="1:10">
      <c r="A13" s="1" t="s">
        <v>8</v>
      </c>
      <c r="B13" s="6">
        <v>4.79</v>
      </c>
      <c r="C13" s="6"/>
      <c r="D13">
        <v>4.4000000000000004</v>
      </c>
      <c r="E13">
        <v>3.6</v>
      </c>
      <c r="F13">
        <v>3.7</v>
      </c>
      <c r="G13">
        <v>4.21</v>
      </c>
      <c r="H13" s="6">
        <v>5.48</v>
      </c>
      <c r="I13">
        <v>5.7</v>
      </c>
      <c r="J13">
        <v>5.9</v>
      </c>
    </row>
    <row r="14" spans="1:10">
      <c r="A14" s="1" t="s">
        <v>59</v>
      </c>
      <c r="B14">
        <v>93</v>
      </c>
      <c r="D14">
        <v>126</v>
      </c>
      <c r="E14">
        <v>840</v>
      </c>
      <c r="F14">
        <v>816</v>
      </c>
      <c r="G14">
        <v>676</v>
      </c>
      <c r="H14" s="6">
        <v>391</v>
      </c>
      <c r="I14">
        <v>288</v>
      </c>
      <c r="J14">
        <v>232</v>
      </c>
    </row>
    <row r="15" spans="1:10">
      <c r="A15" s="1" t="s">
        <v>60</v>
      </c>
      <c r="B15" s="6">
        <v>3.99</v>
      </c>
      <c r="C15" s="6"/>
      <c r="G15">
        <v>0</v>
      </c>
      <c r="H15" s="6"/>
      <c r="J15">
        <v>1</v>
      </c>
    </row>
    <row r="16" spans="1:10">
      <c r="A16" s="1" t="s">
        <v>61</v>
      </c>
      <c r="B16">
        <v>228</v>
      </c>
      <c r="G16">
        <v>386</v>
      </c>
      <c r="H16" s="6"/>
      <c r="J16">
        <v>-16</v>
      </c>
    </row>
    <row r="17" spans="1:10">
      <c r="A17" s="1" t="s">
        <v>62</v>
      </c>
      <c r="B17">
        <v>14.1</v>
      </c>
      <c r="G17">
        <v>13.6</v>
      </c>
      <c r="H17" s="6"/>
      <c r="J17">
        <v>13.3</v>
      </c>
    </row>
    <row r="18" spans="1:10">
      <c r="A18" s="1"/>
      <c r="H18" s="6"/>
    </row>
    <row r="19" spans="1:10">
      <c r="A19" s="1" t="s">
        <v>12</v>
      </c>
      <c r="B19">
        <v>241</v>
      </c>
      <c r="D19">
        <v>273</v>
      </c>
      <c r="F19">
        <v>266</v>
      </c>
      <c r="G19">
        <v>299</v>
      </c>
      <c r="H19" s="6">
        <v>240</v>
      </c>
      <c r="I19">
        <v>260</v>
      </c>
      <c r="J19">
        <v>310</v>
      </c>
    </row>
    <row r="20" spans="1:10">
      <c r="H20" s="6"/>
    </row>
    <row r="21" spans="1:10">
      <c r="A21" s="1" t="s">
        <v>108</v>
      </c>
      <c r="H21" s="6"/>
    </row>
    <row r="22" spans="1:10">
      <c r="A22" s="1" t="s">
        <v>109</v>
      </c>
      <c r="H22" s="6"/>
      <c r="J22">
        <v>6</v>
      </c>
    </row>
    <row r="23" spans="1:10">
      <c r="J23">
        <v>18</v>
      </c>
    </row>
    <row r="24" spans="1:10">
      <c r="H24" s="6"/>
    </row>
    <row r="25" spans="1:10" ht="26.25">
      <c r="A25" s="2" t="s">
        <v>20</v>
      </c>
      <c r="B25" s="3"/>
      <c r="C25" s="3"/>
      <c r="D25" s="5"/>
      <c r="H25" s="6"/>
    </row>
    <row r="26" spans="1:10" ht="26.25">
      <c r="A26" s="2" t="s">
        <v>18</v>
      </c>
      <c r="B26" s="3"/>
      <c r="C26" s="3"/>
      <c r="D26" s="5"/>
      <c r="H26" s="6"/>
    </row>
    <row r="27" spans="1:10">
      <c r="A27" s="15" t="s">
        <v>53</v>
      </c>
      <c r="B27" s="16">
        <v>39630</v>
      </c>
      <c r="C27" s="16">
        <v>39638</v>
      </c>
      <c r="D27" s="16">
        <v>39650</v>
      </c>
      <c r="E27" s="17">
        <v>39688</v>
      </c>
      <c r="F27" s="16">
        <v>39700</v>
      </c>
      <c r="G27" s="16">
        <v>39729</v>
      </c>
      <c r="H27" s="16">
        <v>39797</v>
      </c>
      <c r="I27" s="16">
        <v>39979</v>
      </c>
      <c r="J27" s="16">
        <v>40098</v>
      </c>
    </row>
    <row r="28" spans="1:10">
      <c r="A28" s="4"/>
      <c r="B28" s="1" t="s">
        <v>5</v>
      </c>
      <c r="C28" s="1" t="s">
        <v>51</v>
      </c>
      <c r="D28" s="1" t="s">
        <v>6</v>
      </c>
      <c r="E28" s="1" t="s">
        <v>52</v>
      </c>
      <c r="F28" s="1" t="s">
        <v>49</v>
      </c>
      <c r="G28" s="1" t="s">
        <v>54</v>
      </c>
      <c r="H28" s="1" t="s">
        <v>55</v>
      </c>
      <c r="I28" s="1" t="s">
        <v>104</v>
      </c>
      <c r="J28" s="1" t="s">
        <v>107</v>
      </c>
    </row>
    <row r="29" spans="1:10">
      <c r="A29" s="1" t="s">
        <v>56</v>
      </c>
      <c r="B29" s="6">
        <v>1</v>
      </c>
      <c r="G29" s="14">
        <v>1</v>
      </c>
      <c r="H29" s="6">
        <v>0.33</v>
      </c>
      <c r="I29">
        <v>1.1000000000000001</v>
      </c>
      <c r="J29">
        <v>1.5</v>
      </c>
    </row>
    <row r="30" spans="1:10">
      <c r="A30" s="1" t="s">
        <v>105</v>
      </c>
      <c r="B30">
        <f>20</f>
        <v>20</v>
      </c>
      <c r="G30">
        <f>10000</f>
        <v>10000</v>
      </c>
      <c r="H30">
        <f>2000</f>
        <v>2000</v>
      </c>
      <c r="I30">
        <v>130</v>
      </c>
      <c r="J30">
        <v>5700</v>
      </c>
    </row>
    <row r="31" spans="1:10">
      <c r="A31" s="1" t="s">
        <v>57</v>
      </c>
      <c r="B31">
        <v>440</v>
      </c>
      <c r="G31">
        <v>26</v>
      </c>
      <c r="H31">
        <v>320</v>
      </c>
      <c r="I31">
        <v>340</v>
      </c>
      <c r="J31">
        <v>400</v>
      </c>
    </row>
    <row r="32" spans="1:10">
      <c r="A32" s="1"/>
    </row>
    <row r="33" spans="1:10">
      <c r="A33" s="1" t="s">
        <v>47</v>
      </c>
      <c r="D33">
        <v>650</v>
      </c>
      <c r="F33">
        <v>20</v>
      </c>
      <c r="H33">
        <v>9.6999999999999993</v>
      </c>
      <c r="J33">
        <v>4.4000000000000004</v>
      </c>
    </row>
    <row r="34" spans="1:10">
      <c r="A34" s="1" t="s">
        <v>106</v>
      </c>
      <c r="D34">
        <v>83000</v>
      </c>
      <c r="F34">
        <v>13000</v>
      </c>
      <c r="G34">
        <v>12000</v>
      </c>
      <c r="H34">
        <v>9100</v>
      </c>
      <c r="I34">
        <v>12000</v>
      </c>
      <c r="J34">
        <v>17000</v>
      </c>
    </row>
    <row r="35" spans="1:10">
      <c r="A35" s="1" t="s">
        <v>58</v>
      </c>
      <c r="H35">
        <v>29</v>
      </c>
      <c r="J35">
        <v>51</v>
      </c>
    </row>
    <row r="36" spans="1:10">
      <c r="A36" s="1"/>
    </row>
    <row r="37" spans="1:10">
      <c r="A37" s="1" t="s">
        <v>8</v>
      </c>
      <c r="B37" s="6">
        <v>4.92</v>
      </c>
      <c r="C37">
        <v>5.2</v>
      </c>
      <c r="D37">
        <v>3.6</v>
      </c>
      <c r="F37">
        <v>5.4</v>
      </c>
      <c r="G37">
        <v>5.3</v>
      </c>
      <c r="H37">
        <v>5.3</v>
      </c>
      <c r="I37">
        <v>4.5</v>
      </c>
      <c r="J37">
        <v>4.5999999999999996</v>
      </c>
    </row>
    <row r="38" spans="1:10">
      <c r="A38" s="1" t="s">
        <v>59</v>
      </c>
      <c r="B38">
        <v>89</v>
      </c>
      <c r="C38">
        <v>2360</v>
      </c>
      <c r="D38">
        <v>761</v>
      </c>
      <c r="F38">
        <v>142</v>
      </c>
      <c r="G38">
        <v>163</v>
      </c>
      <c r="H38">
        <v>150</v>
      </c>
      <c r="I38">
        <v>144</v>
      </c>
      <c r="J38">
        <v>165</v>
      </c>
    </row>
    <row r="39" spans="1:10">
      <c r="A39" s="1" t="s">
        <v>60</v>
      </c>
      <c r="B39" s="6">
        <v>6.16</v>
      </c>
      <c r="C39">
        <v>17</v>
      </c>
      <c r="G39">
        <v>0</v>
      </c>
      <c r="J39">
        <v>1.1000000000000001</v>
      </c>
    </row>
    <row r="40" spans="1:10">
      <c r="A40" s="1" t="s">
        <v>61</v>
      </c>
      <c r="B40">
        <v>650</v>
      </c>
      <c r="G40">
        <v>189</v>
      </c>
      <c r="J40">
        <v>338</v>
      </c>
    </row>
    <row r="41" spans="1:10">
      <c r="A41" s="1" t="s">
        <v>62</v>
      </c>
      <c r="B41" s="6">
        <v>14.4</v>
      </c>
      <c r="G41">
        <v>14.6</v>
      </c>
      <c r="J41">
        <v>14.1</v>
      </c>
    </row>
    <row r="42" spans="1:10">
      <c r="A42" s="1"/>
    </row>
    <row r="43" spans="1:10">
      <c r="A43" s="1" t="s">
        <v>12</v>
      </c>
      <c r="B43" s="7">
        <v>235</v>
      </c>
      <c r="D43">
        <v>262</v>
      </c>
      <c r="F43">
        <v>267</v>
      </c>
      <c r="G43">
        <v>295</v>
      </c>
      <c r="H43">
        <v>226</v>
      </c>
      <c r="I43">
        <v>260</v>
      </c>
      <c r="J43">
        <v>314</v>
      </c>
    </row>
    <row r="45" spans="1:10">
      <c r="A45" s="1" t="s">
        <v>108</v>
      </c>
      <c r="J45">
        <v>6</v>
      </c>
    </row>
    <row r="46" spans="1:10">
      <c r="A46" s="1" t="s">
        <v>109</v>
      </c>
      <c r="J46">
        <v>3</v>
      </c>
    </row>
  </sheetData>
  <phoneticPr fontId="4" type="noConversion"/>
  <pageMargins left="0.75" right="0.75" top="1" bottom="1" header="0.5" footer="0.5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E30"/>
  <sheetViews>
    <sheetView workbookViewId="0">
      <selection activeCell="E35" sqref="E35"/>
    </sheetView>
  </sheetViews>
  <sheetFormatPr defaultRowHeight="12.75"/>
  <cols>
    <col min="1" max="1" width="37.85546875" bestFit="1" customWidth="1"/>
    <col min="2" max="2" width="18.42578125" bestFit="1" customWidth="1"/>
    <col min="3" max="3" width="20.28515625" bestFit="1" customWidth="1"/>
    <col min="4" max="4" width="20.42578125" bestFit="1" customWidth="1"/>
    <col min="5" max="5" width="26.42578125" bestFit="1" customWidth="1"/>
  </cols>
  <sheetData>
    <row r="1" spans="1:3" ht="26.25">
      <c r="A1" s="2" t="s">
        <v>41</v>
      </c>
      <c r="B1" s="3"/>
      <c r="C1" s="3"/>
    </row>
    <row r="2" spans="1:3" ht="20.25">
      <c r="A2" s="13" t="s">
        <v>37</v>
      </c>
      <c r="B2" s="3"/>
      <c r="C2" s="3"/>
    </row>
    <row r="3" spans="1:3">
      <c r="A3" s="1"/>
    </row>
    <row r="4" spans="1:3">
      <c r="A4" s="4"/>
      <c r="B4" s="1" t="s">
        <v>38</v>
      </c>
      <c r="C4" s="1" t="s">
        <v>39</v>
      </c>
    </row>
    <row r="5" spans="1:3">
      <c r="A5" s="1" t="s">
        <v>2</v>
      </c>
      <c r="B5">
        <v>1.6</v>
      </c>
    </row>
    <row r="6" spans="1:3">
      <c r="A6" s="1" t="s">
        <v>3</v>
      </c>
      <c r="B6">
        <v>400</v>
      </c>
    </row>
    <row r="7" spans="1:3">
      <c r="A7" s="1" t="s">
        <v>4</v>
      </c>
      <c r="B7">
        <v>450</v>
      </c>
    </row>
    <row r="8" spans="1:3">
      <c r="A8" s="1"/>
    </row>
    <row r="9" spans="1:3">
      <c r="A9" s="1" t="s">
        <v>40</v>
      </c>
      <c r="B9">
        <v>14000</v>
      </c>
    </row>
    <row r="10" spans="1:3">
      <c r="A10" s="1"/>
    </row>
    <row r="11" spans="1:3">
      <c r="A11" s="1" t="s">
        <v>8</v>
      </c>
      <c r="B11" s="6">
        <v>5.2</v>
      </c>
      <c r="C11">
        <v>5.2</v>
      </c>
    </row>
    <row r="12" spans="1:3">
      <c r="A12" s="1" t="s">
        <v>9</v>
      </c>
      <c r="B12">
        <v>135</v>
      </c>
      <c r="C12">
        <v>2360</v>
      </c>
    </row>
    <row r="13" spans="1:3">
      <c r="A13" s="1" t="s">
        <v>19</v>
      </c>
      <c r="B13">
        <v>17</v>
      </c>
      <c r="C13">
        <v>17</v>
      </c>
    </row>
    <row r="17" spans="1:5" ht="26.25">
      <c r="A17" s="2" t="s">
        <v>42</v>
      </c>
      <c r="B17" s="3"/>
      <c r="C17" s="3"/>
    </row>
    <row r="18" spans="1:5" ht="20.25">
      <c r="A18" s="13" t="s">
        <v>37</v>
      </c>
      <c r="B18" s="3"/>
      <c r="C18" s="3"/>
    </row>
    <row r="20" spans="1:5">
      <c r="A20" s="4"/>
      <c r="B20" s="1" t="s">
        <v>43</v>
      </c>
      <c r="C20" s="1" t="s">
        <v>44</v>
      </c>
      <c r="D20" s="1" t="s">
        <v>45</v>
      </c>
      <c r="E20" s="1" t="s">
        <v>48</v>
      </c>
    </row>
    <row r="21" spans="1:5">
      <c r="A21" s="1" t="s">
        <v>2</v>
      </c>
      <c r="B21" s="14" t="s">
        <v>46</v>
      </c>
    </row>
    <row r="22" spans="1:5">
      <c r="A22" s="1" t="s">
        <v>3</v>
      </c>
      <c r="B22">
        <v>2600</v>
      </c>
    </row>
    <row r="23" spans="1:5">
      <c r="A23" s="1" t="s">
        <v>40</v>
      </c>
      <c r="B23">
        <v>74000</v>
      </c>
    </row>
    <row r="26" spans="1:5">
      <c r="A26" s="1" t="s">
        <v>47</v>
      </c>
      <c r="C26">
        <v>430</v>
      </c>
      <c r="D26">
        <v>380</v>
      </c>
    </row>
    <row r="27" spans="1:5">
      <c r="B27" s="6"/>
    </row>
    <row r="28" spans="1:5">
      <c r="A28" s="1" t="s">
        <v>8</v>
      </c>
      <c r="E28">
        <v>3.6</v>
      </c>
    </row>
    <row r="29" spans="1:5">
      <c r="A29" s="1" t="s">
        <v>9</v>
      </c>
      <c r="E29">
        <v>840</v>
      </c>
    </row>
    <row r="30" spans="1:5">
      <c r="A30" s="1"/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A1:H76"/>
  <sheetViews>
    <sheetView zoomScale="85" workbookViewId="0">
      <selection activeCell="G50" sqref="G50"/>
    </sheetView>
  </sheetViews>
  <sheetFormatPr defaultRowHeight="12.75"/>
  <cols>
    <col min="1" max="1" width="37.85546875" style="1" bestFit="1" customWidth="1"/>
    <col min="2" max="2" width="22.5703125" bestFit="1" customWidth="1"/>
    <col min="3" max="3" width="21.42578125" bestFit="1" customWidth="1"/>
    <col min="4" max="4" width="22.28515625" bestFit="1" customWidth="1"/>
    <col min="5" max="8" width="19.85546875" bestFit="1" customWidth="1"/>
  </cols>
  <sheetData>
    <row r="1" spans="1:8" ht="26.25">
      <c r="A1" s="2" t="s">
        <v>0</v>
      </c>
      <c r="B1" s="11"/>
      <c r="C1" s="12"/>
      <c r="D1" s="5"/>
    </row>
    <row r="2" spans="1:8" ht="26.25">
      <c r="A2" s="2" t="s">
        <v>1</v>
      </c>
      <c r="B2" s="5"/>
      <c r="C2" s="5"/>
      <c r="D2" s="5"/>
    </row>
    <row r="3" spans="1:8">
      <c r="A3" s="15" t="s">
        <v>53</v>
      </c>
      <c r="B3" s="16">
        <v>39630</v>
      </c>
      <c r="C3" s="16">
        <v>39650</v>
      </c>
      <c r="D3" s="16">
        <v>39700</v>
      </c>
      <c r="E3" s="16">
        <v>39729</v>
      </c>
      <c r="F3" s="16">
        <v>39797</v>
      </c>
      <c r="G3" s="16">
        <v>39979</v>
      </c>
      <c r="H3" s="16">
        <v>40098</v>
      </c>
    </row>
    <row r="4" spans="1:8" s="1" customFormat="1">
      <c r="A4" s="4"/>
      <c r="B4" s="1" t="s">
        <v>5</v>
      </c>
      <c r="C4" s="1" t="s">
        <v>6</v>
      </c>
      <c r="D4" s="1" t="s">
        <v>49</v>
      </c>
      <c r="E4" s="1" t="s">
        <v>54</v>
      </c>
      <c r="F4" s="1" t="s">
        <v>55</v>
      </c>
      <c r="G4" s="1" t="s">
        <v>104</v>
      </c>
      <c r="H4" s="1" t="s">
        <v>107</v>
      </c>
    </row>
    <row r="5" spans="1:8">
      <c r="A5" s="1" t="s">
        <v>56</v>
      </c>
      <c r="B5">
        <v>2.4</v>
      </c>
      <c r="F5" s="14">
        <v>0.1</v>
      </c>
      <c r="G5" s="14">
        <v>0.1</v>
      </c>
    </row>
    <row r="6" spans="1:8">
      <c r="A6" s="1" t="s">
        <v>105</v>
      </c>
      <c r="B6">
        <f>20000</f>
        <v>20000</v>
      </c>
      <c r="F6">
        <f>29000</f>
        <v>29000</v>
      </c>
      <c r="G6">
        <v>33000</v>
      </c>
    </row>
    <row r="7" spans="1:8">
      <c r="A7" s="1" t="s">
        <v>57</v>
      </c>
      <c r="B7">
        <v>9600</v>
      </c>
      <c r="F7">
        <v>900</v>
      </c>
      <c r="G7">
        <v>620</v>
      </c>
    </row>
    <row r="9" spans="1:8">
      <c r="A9" s="1" t="s">
        <v>47</v>
      </c>
      <c r="F9">
        <v>18</v>
      </c>
    </row>
    <row r="10" spans="1:8">
      <c r="A10" s="1" t="s">
        <v>106</v>
      </c>
      <c r="F10">
        <v>11000</v>
      </c>
      <c r="G10">
        <v>25000</v>
      </c>
    </row>
    <row r="11" spans="1:8">
      <c r="A11" s="1" t="s">
        <v>58</v>
      </c>
      <c r="F11">
        <v>37</v>
      </c>
    </row>
    <row r="13" spans="1:8">
      <c r="A13" s="1" t="s">
        <v>8</v>
      </c>
      <c r="B13" s="6">
        <v>5.99</v>
      </c>
      <c r="C13">
        <v>5.8</v>
      </c>
      <c r="D13">
        <v>5.7</v>
      </c>
      <c r="F13" s="6">
        <v>5.31</v>
      </c>
      <c r="G13">
        <v>6.2</v>
      </c>
    </row>
    <row r="14" spans="1:8">
      <c r="A14" s="1" t="s">
        <v>59</v>
      </c>
      <c r="B14">
        <v>325</v>
      </c>
      <c r="C14">
        <v>304</v>
      </c>
      <c r="D14">
        <v>342</v>
      </c>
      <c r="F14">
        <v>328</v>
      </c>
      <c r="G14">
        <v>369</v>
      </c>
    </row>
    <row r="15" spans="1:8">
      <c r="A15" s="1" t="s">
        <v>60</v>
      </c>
    </row>
    <row r="16" spans="1:8">
      <c r="A16" s="1" t="s">
        <v>61</v>
      </c>
    </row>
    <row r="17" spans="1:8">
      <c r="A17" s="1" t="s">
        <v>62</v>
      </c>
    </row>
    <row r="19" spans="1:8">
      <c r="A19" s="1" t="s">
        <v>12</v>
      </c>
      <c r="B19">
        <v>244</v>
      </c>
      <c r="C19">
        <v>320</v>
      </c>
      <c r="D19">
        <v>275</v>
      </c>
      <c r="E19">
        <v>282</v>
      </c>
      <c r="F19">
        <v>242</v>
      </c>
    </row>
    <row r="23" spans="1:8" ht="26.25">
      <c r="A23" s="2" t="s">
        <v>0</v>
      </c>
      <c r="B23" s="11"/>
      <c r="C23" s="12"/>
    </row>
    <row r="24" spans="1:8" ht="26.25">
      <c r="A24" s="2" t="s">
        <v>7</v>
      </c>
      <c r="B24" s="5"/>
    </row>
    <row r="25" spans="1:8">
      <c r="A25" s="15" t="s">
        <v>53</v>
      </c>
      <c r="B25" s="16">
        <v>39630</v>
      </c>
      <c r="C25" s="16">
        <v>39650</v>
      </c>
      <c r="D25" s="16">
        <v>39700</v>
      </c>
      <c r="E25" s="16">
        <v>39729</v>
      </c>
      <c r="F25" s="16">
        <v>39797</v>
      </c>
      <c r="G25" s="16">
        <v>39979</v>
      </c>
      <c r="H25" s="16">
        <v>40098</v>
      </c>
    </row>
    <row r="26" spans="1:8">
      <c r="A26" s="4"/>
      <c r="B26" s="1" t="s">
        <v>5</v>
      </c>
      <c r="C26" s="1" t="s">
        <v>6</v>
      </c>
      <c r="D26" s="1" t="s">
        <v>49</v>
      </c>
      <c r="E26" s="1" t="s">
        <v>54</v>
      </c>
      <c r="F26" s="1" t="s">
        <v>55</v>
      </c>
      <c r="G26" s="1" t="s">
        <v>104</v>
      </c>
      <c r="H26" s="1" t="s">
        <v>107</v>
      </c>
    </row>
    <row r="27" spans="1:8">
      <c r="A27" s="1" t="s">
        <v>56</v>
      </c>
      <c r="B27">
        <v>0.57999999999999996</v>
      </c>
      <c r="E27">
        <v>0.91</v>
      </c>
      <c r="F27" s="14">
        <v>0.1</v>
      </c>
      <c r="G27" s="14">
        <v>0.1</v>
      </c>
    </row>
    <row r="28" spans="1:8">
      <c r="A28" s="1" t="s">
        <v>105</v>
      </c>
      <c r="B28">
        <f>1200</f>
        <v>1200</v>
      </c>
      <c r="E28">
        <f>7000</f>
        <v>7000</v>
      </c>
      <c r="F28">
        <v>93000</v>
      </c>
      <c r="G28">
        <v>27000</v>
      </c>
    </row>
    <row r="29" spans="1:8">
      <c r="A29" s="1" t="s">
        <v>57</v>
      </c>
      <c r="B29">
        <v>220</v>
      </c>
      <c r="E29">
        <v>110</v>
      </c>
      <c r="F29">
        <v>6.7</v>
      </c>
      <c r="G29" s="14">
        <v>2</v>
      </c>
    </row>
    <row r="31" spans="1:8">
      <c r="A31" s="1" t="s">
        <v>47</v>
      </c>
      <c r="D31">
        <v>300</v>
      </c>
      <c r="F31">
        <v>320</v>
      </c>
    </row>
    <row r="32" spans="1:8">
      <c r="A32" s="1" t="s">
        <v>106</v>
      </c>
      <c r="D32">
        <f>74000</f>
        <v>74000</v>
      </c>
      <c r="E32">
        <f>84000</f>
        <v>84000</v>
      </c>
      <c r="F32">
        <v>43000</v>
      </c>
      <c r="G32">
        <v>7000</v>
      </c>
    </row>
    <row r="33" spans="1:8">
      <c r="A33" s="1" t="s">
        <v>58</v>
      </c>
      <c r="F33">
        <v>140</v>
      </c>
    </row>
    <row r="35" spans="1:8">
      <c r="A35" s="1" t="s">
        <v>8</v>
      </c>
      <c r="B35" s="6">
        <v>4.83</v>
      </c>
      <c r="C35">
        <v>4.5999999999999996</v>
      </c>
      <c r="D35">
        <v>4.2</v>
      </c>
      <c r="E35" s="6">
        <v>4.3899999999999997</v>
      </c>
      <c r="F35" s="6">
        <v>4.95</v>
      </c>
      <c r="G35" s="6">
        <v>6.4</v>
      </c>
    </row>
    <row r="36" spans="1:8">
      <c r="A36" s="1" t="s">
        <v>59</v>
      </c>
      <c r="B36">
        <v>182</v>
      </c>
      <c r="C36">
        <v>173</v>
      </c>
      <c r="D36">
        <v>615</v>
      </c>
      <c r="E36">
        <v>606</v>
      </c>
      <c r="F36">
        <v>941</v>
      </c>
      <c r="G36">
        <v>347</v>
      </c>
    </row>
    <row r="37" spans="1:8">
      <c r="A37" s="1" t="s">
        <v>60</v>
      </c>
      <c r="B37" s="6">
        <v>0</v>
      </c>
      <c r="E37">
        <v>0</v>
      </c>
    </row>
    <row r="38" spans="1:8">
      <c r="A38" s="1" t="s">
        <v>61</v>
      </c>
      <c r="B38">
        <v>305</v>
      </c>
      <c r="E38">
        <v>-86</v>
      </c>
    </row>
    <row r="39" spans="1:8">
      <c r="A39" s="1" t="s">
        <v>62</v>
      </c>
      <c r="B39" s="6">
        <v>14</v>
      </c>
      <c r="E39">
        <v>13.3</v>
      </c>
    </row>
    <row r="41" spans="1:8">
      <c r="A41" s="1" t="s">
        <v>12</v>
      </c>
      <c r="B41">
        <v>250</v>
      </c>
      <c r="C41">
        <v>310</v>
      </c>
      <c r="D41">
        <v>272</v>
      </c>
      <c r="E41">
        <v>284</v>
      </c>
      <c r="F41">
        <v>243</v>
      </c>
    </row>
    <row r="45" spans="1:8" ht="26.25">
      <c r="A45" s="2" t="s">
        <v>0</v>
      </c>
      <c r="B45" s="11"/>
      <c r="C45" s="12"/>
    </row>
    <row r="46" spans="1:8" ht="26.25">
      <c r="A46" s="2" t="s">
        <v>10</v>
      </c>
      <c r="B46" s="5"/>
    </row>
    <row r="47" spans="1:8">
      <c r="A47" s="15" t="s">
        <v>53</v>
      </c>
      <c r="B47" s="16">
        <v>39630</v>
      </c>
      <c r="C47" s="16">
        <v>39650</v>
      </c>
      <c r="D47" s="16">
        <v>39700</v>
      </c>
      <c r="E47" s="16">
        <v>39729</v>
      </c>
      <c r="F47" s="16">
        <v>39797</v>
      </c>
      <c r="G47" s="16">
        <v>39979</v>
      </c>
      <c r="H47" s="16">
        <v>40098</v>
      </c>
    </row>
    <row r="48" spans="1:8">
      <c r="A48" s="4"/>
      <c r="B48" s="1" t="s">
        <v>5</v>
      </c>
      <c r="C48" s="1" t="s">
        <v>6</v>
      </c>
      <c r="D48" s="1" t="s">
        <v>49</v>
      </c>
      <c r="E48" s="1" t="s">
        <v>54</v>
      </c>
      <c r="F48" s="1" t="s">
        <v>55</v>
      </c>
      <c r="G48" s="1" t="s">
        <v>104</v>
      </c>
      <c r="H48" s="1" t="s">
        <v>107</v>
      </c>
    </row>
    <row r="49" spans="1:7">
      <c r="A49" s="1" t="s">
        <v>56</v>
      </c>
      <c r="B49">
        <v>0.1</v>
      </c>
      <c r="E49">
        <v>0.1</v>
      </c>
      <c r="F49" s="14">
        <v>0.1</v>
      </c>
      <c r="G49" s="14">
        <v>0.1</v>
      </c>
    </row>
    <row r="50" spans="1:7">
      <c r="A50" s="1" t="s">
        <v>105</v>
      </c>
      <c r="B50">
        <v>15000</v>
      </c>
      <c r="E50">
        <v>9000</v>
      </c>
      <c r="F50">
        <v>8800</v>
      </c>
      <c r="G50">
        <v>12000</v>
      </c>
    </row>
    <row r="51" spans="1:7">
      <c r="A51" s="1" t="s">
        <v>57</v>
      </c>
      <c r="B51">
        <v>50</v>
      </c>
      <c r="E51">
        <v>43</v>
      </c>
      <c r="F51" s="14">
        <v>2</v>
      </c>
      <c r="G51" s="14">
        <v>2</v>
      </c>
    </row>
    <row r="53" spans="1:7">
      <c r="A53" s="1" t="s">
        <v>47</v>
      </c>
      <c r="B53">
        <v>2.2000000000000002</v>
      </c>
      <c r="C53">
        <v>3.1</v>
      </c>
      <c r="F53">
        <v>2.8</v>
      </c>
    </row>
    <row r="54" spans="1:7">
      <c r="A54" s="1" t="s">
        <v>63</v>
      </c>
      <c r="C54">
        <v>31</v>
      </c>
      <c r="E54">
        <v>26</v>
      </c>
      <c r="F54">
        <v>21</v>
      </c>
      <c r="G54">
        <v>22</v>
      </c>
    </row>
    <row r="55" spans="1:7">
      <c r="A55" s="1" t="s">
        <v>58</v>
      </c>
      <c r="B55">
        <v>110</v>
      </c>
      <c r="F55">
        <v>71</v>
      </c>
    </row>
    <row r="57" spans="1:7">
      <c r="A57" s="1" t="s">
        <v>8</v>
      </c>
      <c r="B57" s="6">
        <v>5.93</v>
      </c>
      <c r="C57">
        <v>6.3</v>
      </c>
      <c r="D57">
        <v>5.8</v>
      </c>
      <c r="E57" s="6">
        <v>4.3899999999999997</v>
      </c>
      <c r="F57" s="6">
        <v>5.71</v>
      </c>
      <c r="G57" s="6">
        <v>6.1</v>
      </c>
    </row>
    <row r="58" spans="1:7">
      <c r="A58" s="1" t="s">
        <v>59</v>
      </c>
      <c r="B58">
        <v>358</v>
      </c>
      <c r="C58">
        <v>436</v>
      </c>
      <c r="D58">
        <v>352</v>
      </c>
      <c r="E58">
        <v>366</v>
      </c>
      <c r="F58">
        <v>396</v>
      </c>
      <c r="G58">
        <v>307</v>
      </c>
    </row>
    <row r="59" spans="1:7">
      <c r="A59" s="1" t="s">
        <v>60</v>
      </c>
      <c r="B59" s="6">
        <v>0</v>
      </c>
      <c r="E59">
        <v>0</v>
      </c>
    </row>
    <row r="60" spans="1:7">
      <c r="A60" s="1" t="s">
        <v>61</v>
      </c>
      <c r="B60">
        <v>306</v>
      </c>
      <c r="E60">
        <v>-17</v>
      </c>
    </row>
    <row r="61" spans="1:7">
      <c r="A61" s="1" t="s">
        <v>62</v>
      </c>
      <c r="B61">
        <v>14.6</v>
      </c>
      <c r="E61">
        <v>13</v>
      </c>
    </row>
    <row r="63" spans="1:7">
      <c r="A63" s="1" t="s">
        <v>12</v>
      </c>
      <c r="B63">
        <v>255</v>
      </c>
      <c r="C63">
        <v>318</v>
      </c>
      <c r="D63">
        <v>275</v>
      </c>
      <c r="E63">
        <v>285</v>
      </c>
      <c r="F63">
        <v>245</v>
      </c>
    </row>
    <row r="65" spans="1:2">
      <c r="A65" s="1" t="s">
        <v>65</v>
      </c>
      <c r="B65">
        <v>23</v>
      </c>
    </row>
    <row r="66" spans="1:2">
      <c r="A66" s="1" t="s">
        <v>66</v>
      </c>
      <c r="B66">
        <v>37</v>
      </c>
    </row>
    <row r="67" spans="1:2">
      <c r="A67" s="1" t="s">
        <v>67</v>
      </c>
      <c r="B67">
        <v>23000</v>
      </c>
    </row>
    <row r="68" spans="1:2">
      <c r="A68" s="1" t="s">
        <v>68</v>
      </c>
      <c r="B68" t="s">
        <v>16</v>
      </c>
    </row>
    <row r="69" spans="1:2">
      <c r="A69" s="1" t="s">
        <v>69</v>
      </c>
      <c r="B69">
        <v>2.1</v>
      </c>
    </row>
    <row r="70" spans="1:2">
      <c r="A70" s="1" t="s">
        <v>70</v>
      </c>
      <c r="B70">
        <v>4800</v>
      </c>
    </row>
    <row r="71" spans="1:2">
      <c r="A71" s="1" t="s">
        <v>71</v>
      </c>
      <c r="B71" t="s">
        <v>13</v>
      </c>
    </row>
    <row r="72" spans="1:2">
      <c r="A72" s="1" t="s">
        <v>72</v>
      </c>
      <c r="B72">
        <v>25000</v>
      </c>
    </row>
    <row r="73" spans="1:2">
      <c r="A73" s="1" t="s">
        <v>73</v>
      </c>
      <c r="B73" t="s">
        <v>15</v>
      </c>
    </row>
    <row r="74" spans="1:2">
      <c r="A74" s="1" t="s">
        <v>74</v>
      </c>
      <c r="B74" s="6">
        <v>0</v>
      </c>
    </row>
    <row r="75" spans="1:2">
      <c r="A75" s="1" t="s">
        <v>75</v>
      </c>
      <c r="B75" t="s">
        <v>14</v>
      </c>
    </row>
    <row r="76" spans="1:2">
      <c r="A76" s="1" t="s">
        <v>76</v>
      </c>
      <c r="B76">
        <v>0.14000000000000001</v>
      </c>
    </row>
  </sheetData>
  <phoneticPr fontId="4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A1:H65"/>
  <sheetViews>
    <sheetView zoomScale="85" workbookViewId="0">
      <selection activeCell="H60" sqref="H60"/>
    </sheetView>
  </sheetViews>
  <sheetFormatPr defaultRowHeight="12.75"/>
  <cols>
    <col min="1" max="1" width="37.85546875" bestFit="1" customWidth="1"/>
    <col min="2" max="2" width="18.42578125" bestFit="1" customWidth="1"/>
    <col min="3" max="3" width="21.42578125" bestFit="1" customWidth="1"/>
    <col min="4" max="4" width="22.28515625" bestFit="1" customWidth="1"/>
    <col min="5" max="8" width="19.85546875" bestFit="1" customWidth="1"/>
  </cols>
  <sheetData>
    <row r="1" spans="1:8" ht="26.25">
      <c r="A1" s="2" t="s">
        <v>21</v>
      </c>
      <c r="B1" s="5"/>
      <c r="C1" s="5"/>
    </row>
    <row r="2" spans="1:8" ht="26.25">
      <c r="A2" s="2" t="s">
        <v>22</v>
      </c>
      <c r="B2" s="5"/>
      <c r="C2" s="5"/>
    </row>
    <row r="3" spans="1:8">
      <c r="A3" s="15" t="s">
        <v>53</v>
      </c>
      <c r="B3" s="16">
        <v>39630</v>
      </c>
      <c r="C3" s="16">
        <v>39650</v>
      </c>
      <c r="D3" s="16">
        <v>39700</v>
      </c>
      <c r="E3" s="16">
        <v>39729</v>
      </c>
      <c r="F3" s="16">
        <v>39797</v>
      </c>
      <c r="G3" s="16">
        <v>39979</v>
      </c>
      <c r="H3" s="16">
        <v>40098</v>
      </c>
    </row>
    <row r="4" spans="1:8">
      <c r="A4" s="4"/>
      <c r="B4" s="1" t="s">
        <v>5</v>
      </c>
      <c r="C4" s="1" t="s">
        <v>6</v>
      </c>
      <c r="D4" s="1" t="s">
        <v>49</v>
      </c>
      <c r="E4" s="1" t="s">
        <v>54</v>
      </c>
      <c r="F4" s="1" t="s">
        <v>55</v>
      </c>
      <c r="G4" s="1" t="s">
        <v>104</v>
      </c>
      <c r="H4" s="1" t="s">
        <v>107</v>
      </c>
    </row>
    <row r="5" spans="1:8">
      <c r="A5" s="1" t="s">
        <v>56</v>
      </c>
      <c r="B5" s="6">
        <v>6</v>
      </c>
      <c r="G5">
        <v>5.6</v>
      </c>
    </row>
    <row r="6" spans="1:8">
      <c r="A6" s="1" t="s">
        <v>105</v>
      </c>
      <c r="B6">
        <v>61</v>
      </c>
      <c r="G6">
        <v>20</v>
      </c>
    </row>
    <row r="7" spans="1:8">
      <c r="A7" s="1" t="s">
        <v>57</v>
      </c>
      <c r="B7">
        <v>4500</v>
      </c>
      <c r="G7">
        <v>4500</v>
      </c>
    </row>
    <row r="8" spans="1:8">
      <c r="A8" s="1"/>
    </row>
    <row r="9" spans="1:8">
      <c r="A9" s="1" t="s">
        <v>47</v>
      </c>
      <c r="D9">
        <v>20</v>
      </c>
    </row>
    <row r="10" spans="1:8">
      <c r="A10" s="1" t="s">
        <v>106</v>
      </c>
      <c r="D10">
        <v>8000</v>
      </c>
      <c r="G10">
        <v>8800</v>
      </c>
    </row>
    <row r="11" spans="1:8">
      <c r="A11" s="1" t="s">
        <v>58</v>
      </c>
    </row>
    <row r="12" spans="1:8">
      <c r="A12" s="1"/>
    </row>
    <row r="13" spans="1:8">
      <c r="A13" s="1" t="s">
        <v>8</v>
      </c>
      <c r="B13" s="6">
        <v>5.47</v>
      </c>
      <c r="C13">
        <v>5.2</v>
      </c>
      <c r="D13">
        <v>5.7</v>
      </c>
      <c r="G13">
        <v>5.5</v>
      </c>
    </row>
    <row r="14" spans="1:8">
      <c r="A14" s="1" t="s">
        <v>59</v>
      </c>
      <c r="B14">
        <v>105</v>
      </c>
      <c r="C14">
        <v>107</v>
      </c>
      <c r="D14">
        <v>172</v>
      </c>
      <c r="G14">
        <v>120</v>
      </c>
    </row>
    <row r="15" spans="1:8">
      <c r="A15" s="1" t="s">
        <v>60</v>
      </c>
    </row>
    <row r="16" spans="1:8">
      <c r="A16" s="1" t="s">
        <v>61</v>
      </c>
    </row>
    <row r="17" spans="1:8">
      <c r="A17" s="1" t="s">
        <v>62</v>
      </c>
    </row>
    <row r="18" spans="1:8">
      <c r="A18" s="1"/>
    </row>
    <row r="19" spans="1:8">
      <c r="A19" s="1" t="s">
        <v>12</v>
      </c>
      <c r="B19">
        <v>221</v>
      </c>
      <c r="C19">
        <v>301</v>
      </c>
      <c r="D19">
        <v>257</v>
      </c>
      <c r="E19">
        <v>274</v>
      </c>
      <c r="F19">
        <v>233</v>
      </c>
    </row>
    <row r="24" spans="1:8" ht="26.25">
      <c r="A24" s="2" t="s">
        <v>21</v>
      </c>
      <c r="B24" s="5"/>
      <c r="C24" s="5"/>
    </row>
    <row r="25" spans="1:8" ht="26.25">
      <c r="A25" s="2" t="s">
        <v>23</v>
      </c>
      <c r="B25" s="5"/>
      <c r="C25" s="5"/>
    </row>
    <row r="26" spans="1:8">
      <c r="A26" s="15" t="s">
        <v>53</v>
      </c>
      <c r="B26" s="16">
        <v>39630</v>
      </c>
      <c r="C26" s="16">
        <v>39650</v>
      </c>
      <c r="D26" s="16">
        <v>39700</v>
      </c>
      <c r="E26" s="16">
        <v>39729</v>
      </c>
      <c r="F26" s="16">
        <v>39797</v>
      </c>
      <c r="G26" s="16">
        <v>39979</v>
      </c>
      <c r="H26" s="16">
        <v>40098</v>
      </c>
    </row>
    <row r="27" spans="1:8">
      <c r="A27" s="4"/>
      <c r="B27" s="1" t="s">
        <v>5</v>
      </c>
      <c r="C27" s="1" t="s">
        <v>6</v>
      </c>
      <c r="D27" s="1" t="s">
        <v>49</v>
      </c>
      <c r="E27" s="1" t="s">
        <v>54</v>
      </c>
      <c r="F27" s="1" t="s">
        <v>55</v>
      </c>
      <c r="G27" s="1" t="s">
        <v>104</v>
      </c>
      <c r="H27" s="1" t="s">
        <v>107</v>
      </c>
    </row>
    <row r="28" spans="1:8">
      <c r="A28" s="1" t="s">
        <v>56</v>
      </c>
      <c r="B28" s="8">
        <v>0.6</v>
      </c>
      <c r="E28">
        <v>0.1</v>
      </c>
      <c r="F28">
        <v>0.36</v>
      </c>
      <c r="G28">
        <v>0.71</v>
      </c>
    </row>
    <row r="29" spans="1:8">
      <c r="A29" s="1" t="s">
        <v>105</v>
      </c>
      <c r="B29">
        <v>540</v>
      </c>
      <c r="E29">
        <v>4200</v>
      </c>
      <c r="F29">
        <v>2000</v>
      </c>
      <c r="G29">
        <v>1400</v>
      </c>
    </row>
    <row r="30" spans="1:8">
      <c r="A30" s="1" t="s">
        <v>57</v>
      </c>
      <c r="B30">
        <v>640</v>
      </c>
      <c r="E30">
        <v>140</v>
      </c>
      <c r="F30">
        <v>360</v>
      </c>
      <c r="G30">
        <v>520</v>
      </c>
    </row>
    <row r="31" spans="1:8">
      <c r="A31" s="1"/>
    </row>
    <row r="32" spans="1:8">
      <c r="A32" s="1" t="s">
        <v>47</v>
      </c>
      <c r="C32">
        <v>1.1000000000000001</v>
      </c>
      <c r="D32">
        <v>15</v>
      </c>
      <c r="F32">
        <v>1.2</v>
      </c>
    </row>
    <row r="33" spans="1:7">
      <c r="A33" s="1" t="s">
        <v>106</v>
      </c>
      <c r="C33">
        <v>16000</v>
      </c>
      <c r="D33">
        <v>16000</v>
      </c>
      <c r="E33">
        <v>13000</v>
      </c>
      <c r="F33">
        <v>13000</v>
      </c>
      <c r="G33">
        <v>15000</v>
      </c>
    </row>
    <row r="34" spans="1:7">
      <c r="A34" s="1" t="s">
        <v>58</v>
      </c>
      <c r="F34">
        <v>46</v>
      </c>
    </row>
    <row r="35" spans="1:7">
      <c r="A35" s="1"/>
    </row>
    <row r="36" spans="1:7">
      <c r="A36" s="1" t="s">
        <v>8</v>
      </c>
      <c r="B36" s="6">
        <v>5.04</v>
      </c>
      <c r="C36">
        <v>5.4</v>
      </c>
      <c r="D36">
        <v>5</v>
      </c>
      <c r="E36">
        <v>5.8</v>
      </c>
      <c r="F36">
        <v>5.4</v>
      </c>
      <c r="G36">
        <v>5.4</v>
      </c>
    </row>
    <row r="37" spans="1:7">
      <c r="A37" s="1" t="s">
        <v>59</v>
      </c>
      <c r="B37">
        <v>170</v>
      </c>
      <c r="C37">
        <v>164</v>
      </c>
      <c r="D37">
        <v>219</v>
      </c>
      <c r="E37">
        <v>162</v>
      </c>
      <c r="F37">
        <v>178</v>
      </c>
      <c r="G37">
        <v>172</v>
      </c>
    </row>
    <row r="38" spans="1:7">
      <c r="A38" s="1" t="s">
        <v>60</v>
      </c>
      <c r="B38">
        <v>1.46</v>
      </c>
      <c r="E38">
        <v>0</v>
      </c>
    </row>
    <row r="39" spans="1:7">
      <c r="A39" s="1" t="s">
        <v>61</v>
      </c>
      <c r="B39">
        <v>421</v>
      </c>
      <c r="E39">
        <v>304</v>
      </c>
    </row>
    <row r="40" spans="1:7">
      <c r="A40" s="1" t="s">
        <v>62</v>
      </c>
      <c r="B40">
        <v>13.9</v>
      </c>
      <c r="E40">
        <v>14.4</v>
      </c>
    </row>
    <row r="41" spans="1:7">
      <c r="A41" s="1"/>
    </row>
    <row r="42" spans="1:7">
      <c r="A42" s="1" t="s">
        <v>12</v>
      </c>
      <c r="B42">
        <v>235</v>
      </c>
      <c r="C42">
        <v>306</v>
      </c>
      <c r="D42">
        <v>263</v>
      </c>
      <c r="E42">
        <v>275</v>
      </c>
      <c r="F42">
        <v>232</v>
      </c>
    </row>
    <row r="47" spans="1:7" ht="26.25">
      <c r="A47" s="2" t="s">
        <v>21</v>
      </c>
      <c r="B47" s="5"/>
      <c r="C47" s="5"/>
    </row>
    <row r="48" spans="1:7" ht="26.25">
      <c r="A48" s="2" t="s">
        <v>24</v>
      </c>
      <c r="B48" s="5"/>
      <c r="C48" s="5"/>
    </row>
    <row r="49" spans="1:8">
      <c r="A49" s="15" t="s">
        <v>53</v>
      </c>
      <c r="B49" s="16">
        <v>39630</v>
      </c>
      <c r="C49" s="16">
        <v>39650</v>
      </c>
      <c r="D49" s="16">
        <v>39700</v>
      </c>
      <c r="E49" s="16">
        <v>39729</v>
      </c>
      <c r="F49" s="16">
        <v>39797</v>
      </c>
      <c r="G49" s="16">
        <v>39979</v>
      </c>
      <c r="H49" s="16">
        <v>40098</v>
      </c>
    </row>
    <row r="50" spans="1:8">
      <c r="A50" s="4"/>
      <c r="B50" s="1" t="s">
        <v>5</v>
      </c>
      <c r="C50" s="1" t="s">
        <v>6</v>
      </c>
      <c r="D50" s="1" t="s">
        <v>49</v>
      </c>
      <c r="E50" s="1" t="s">
        <v>54</v>
      </c>
      <c r="F50" s="1" t="s">
        <v>55</v>
      </c>
      <c r="G50" s="1" t="s">
        <v>104</v>
      </c>
      <c r="H50" s="1" t="s">
        <v>107</v>
      </c>
    </row>
    <row r="51" spans="1:8">
      <c r="A51" s="1" t="s">
        <v>56</v>
      </c>
      <c r="B51" s="8">
        <v>0.69</v>
      </c>
      <c r="E51">
        <v>1.3</v>
      </c>
      <c r="F51" s="14">
        <v>0.1</v>
      </c>
      <c r="G51" s="14">
        <v>0.1</v>
      </c>
    </row>
    <row r="52" spans="1:8">
      <c r="A52" s="1" t="s">
        <v>105</v>
      </c>
      <c r="B52">
        <v>250</v>
      </c>
      <c r="E52">
        <v>41000</v>
      </c>
      <c r="F52">
        <v>23000</v>
      </c>
      <c r="G52">
        <v>17000</v>
      </c>
    </row>
    <row r="53" spans="1:8">
      <c r="A53" s="1" t="s">
        <v>57</v>
      </c>
      <c r="B53">
        <v>300</v>
      </c>
      <c r="E53">
        <v>170</v>
      </c>
      <c r="F53">
        <v>370</v>
      </c>
      <c r="G53">
        <v>2</v>
      </c>
    </row>
    <row r="54" spans="1:8">
      <c r="A54" s="1"/>
    </row>
    <row r="55" spans="1:8">
      <c r="A55" s="1" t="s">
        <v>47</v>
      </c>
      <c r="C55">
        <v>1.4</v>
      </c>
      <c r="D55">
        <v>210</v>
      </c>
      <c r="F55">
        <v>6.2</v>
      </c>
    </row>
    <row r="56" spans="1:8">
      <c r="A56" s="1" t="s">
        <v>106</v>
      </c>
      <c r="C56">
        <v>21000</v>
      </c>
      <c r="D56">
        <v>62000</v>
      </c>
      <c r="E56">
        <v>100000</v>
      </c>
      <c r="F56">
        <v>33000</v>
      </c>
      <c r="G56">
        <v>7500</v>
      </c>
    </row>
    <row r="57" spans="1:8">
      <c r="A57" s="1" t="s">
        <v>58</v>
      </c>
      <c r="F57">
        <v>13</v>
      </c>
    </row>
    <row r="58" spans="1:8">
      <c r="A58" s="1"/>
    </row>
    <row r="59" spans="1:8">
      <c r="A59" s="1" t="s">
        <v>8</v>
      </c>
      <c r="B59" s="6">
        <v>4.78</v>
      </c>
      <c r="C59">
        <v>4.4000000000000004</v>
      </c>
      <c r="D59">
        <v>4.2</v>
      </c>
      <c r="E59" s="6">
        <v>4.51</v>
      </c>
      <c r="F59" s="6">
        <v>5.04</v>
      </c>
      <c r="G59" s="6">
        <v>6.2</v>
      </c>
    </row>
    <row r="60" spans="1:8">
      <c r="A60" s="1" t="s">
        <v>59</v>
      </c>
      <c r="B60">
        <v>147</v>
      </c>
      <c r="C60">
        <v>179</v>
      </c>
      <c r="D60">
        <v>568</v>
      </c>
      <c r="E60">
        <v>605</v>
      </c>
      <c r="F60">
        <v>619</v>
      </c>
      <c r="G60">
        <v>237</v>
      </c>
    </row>
    <row r="61" spans="1:8">
      <c r="A61" s="1" t="s">
        <v>60</v>
      </c>
      <c r="B61" s="6">
        <v>0</v>
      </c>
      <c r="E61">
        <v>0</v>
      </c>
    </row>
    <row r="62" spans="1:8">
      <c r="A62" s="1" t="s">
        <v>61</v>
      </c>
      <c r="B62">
        <v>438</v>
      </c>
      <c r="E62">
        <v>-76</v>
      </c>
    </row>
    <row r="63" spans="1:8">
      <c r="A63" s="1" t="s">
        <v>62</v>
      </c>
      <c r="B63" s="6">
        <v>16.7</v>
      </c>
      <c r="E63">
        <v>12.9</v>
      </c>
    </row>
    <row r="64" spans="1:8">
      <c r="A64" s="1"/>
    </row>
    <row r="65" spans="1:6">
      <c r="A65" s="1" t="s">
        <v>12</v>
      </c>
      <c r="B65">
        <v>244</v>
      </c>
      <c r="C65">
        <v>308</v>
      </c>
      <c r="D65">
        <v>263</v>
      </c>
      <c r="E65">
        <v>275</v>
      </c>
      <c r="F65">
        <v>234</v>
      </c>
    </row>
  </sheetData>
  <phoneticPr fontId="4" type="noConversion"/>
  <pageMargins left="0.75" right="0.75" top="1" bottom="1" header="0.5" footer="0.5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A1:H105"/>
  <sheetViews>
    <sheetView zoomScale="85" workbookViewId="0">
      <selection activeCell="I30" sqref="I30"/>
    </sheetView>
  </sheetViews>
  <sheetFormatPr defaultRowHeight="12.75"/>
  <cols>
    <col min="1" max="1" width="37.85546875" bestFit="1" customWidth="1"/>
    <col min="2" max="2" width="18.42578125" bestFit="1" customWidth="1"/>
    <col min="3" max="3" width="21.42578125" bestFit="1" customWidth="1"/>
    <col min="4" max="4" width="22.28515625" bestFit="1" customWidth="1"/>
    <col min="5" max="8" width="19.85546875" bestFit="1" customWidth="1"/>
  </cols>
  <sheetData>
    <row r="1" spans="1:8" ht="26.25">
      <c r="A1" s="2" t="s">
        <v>25</v>
      </c>
      <c r="B1" s="5"/>
    </row>
    <row r="2" spans="1:8" ht="26.25">
      <c r="A2" s="2" t="s">
        <v>1</v>
      </c>
      <c r="B2" s="5"/>
    </row>
    <row r="3" spans="1:8">
      <c r="A3" s="15" t="s">
        <v>53</v>
      </c>
      <c r="B3" s="16">
        <v>39630</v>
      </c>
      <c r="C3" s="16">
        <v>39650</v>
      </c>
      <c r="D3" s="16">
        <v>39700</v>
      </c>
      <c r="E3" s="16">
        <v>39729</v>
      </c>
      <c r="F3" s="16">
        <v>39797</v>
      </c>
      <c r="G3" s="16">
        <v>39979</v>
      </c>
      <c r="H3" s="16">
        <v>40098</v>
      </c>
    </row>
    <row r="4" spans="1:8">
      <c r="A4" s="4"/>
      <c r="B4" s="1" t="s">
        <v>5</v>
      </c>
      <c r="C4" s="1" t="s">
        <v>6</v>
      </c>
      <c r="D4" s="1" t="s">
        <v>49</v>
      </c>
      <c r="E4" s="1" t="s">
        <v>54</v>
      </c>
      <c r="F4" s="1" t="s">
        <v>55</v>
      </c>
      <c r="G4" s="1" t="s">
        <v>104</v>
      </c>
      <c r="H4" s="1" t="s">
        <v>107</v>
      </c>
    </row>
    <row r="5" spans="1:8">
      <c r="A5" s="1" t="s">
        <v>56</v>
      </c>
      <c r="B5">
        <v>7.7</v>
      </c>
      <c r="E5">
        <v>0.1</v>
      </c>
      <c r="F5" s="14">
        <v>0.1</v>
      </c>
      <c r="G5" s="14">
        <v>0.1</v>
      </c>
      <c r="H5">
        <v>0.15</v>
      </c>
    </row>
    <row r="6" spans="1:8">
      <c r="A6" s="1" t="s">
        <v>105</v>
      </c>
      <c r="B6">
        <v>20</v>
      </c>
      <c r="E6">
        <v>20000</v>
      </c>
      <c r="F6">
        <v>23000</v>
      </c>
      <c r="G6">
        <v>15000</v>
      </c>
      <c r="H6">
        <v>14000</v>
      </c>
    </row>
    <row r="7" spans="1:8">
      <c r="A7" s="1" t="s">
        <v>57</v>
      </c>
      <c r="B7">
        <v>2500</v>
      </c>
      <c r="E7">
        <v>770</v>
      </c>
      <c r="F7">
        <v>370</v>
      </c>
      <c r="G7">
        <v>1100</v>
      </c>
      <c r="H7">
        <v>1100</v>
      </c>
    </row>
    <row r="8" spans="1:8">
      <c r="A8" s="1"/>
    </row>
    <row r="9" spans="1:8">
      <c r="A9" s="1" t="s">
        <v>47</v>
      </c>
      <c r="B9">
        <v>4.2</v>
      </c>
      <c r="D9">
        <v>50</v>
      </c>
      <c r="F9">
        <v>6.2</v>
      </c>
      <c r="H9">
        <v>4.3</v>
      </c>
    </row>
    <row r="10" spans="1:8">
      <c r="A10" s="1" t="s">
        <v>106</v>
      </c>
      <c r="D10">
        <v>92000</v>
      </c>
      <c r="E10">
        <v>730</v>
      </c>
      <c r="F10">
        <v>3700</v>
      </c>
      <c r="G10">
        <v>8200</v>
      </c>
      <c r="H10">
        <v>8000</v>
      </c>
    </row>
    <row r="11" spans="1:8">
      <c r="A11" s="1" t="s">
        <v>58</v>
      </c>
      <c r="B11">
        <v>36</v>
      </c>
      <c r="F11">
        <v>13</v>
      </c>
      <c r="H11">
        <v>28</v>
      </c>
    </row>
    <row r="12" spans="1:8">
      <c r="A12" s="1"/>
    </row>
    <row r="13" spans="1:8">
      <c r="A13" s="1" t="s">
        <v>8</v>
      </c>
      <c r="B13" s="6">
        <v>5.31</v>
      </c>
      <c r="C13">
        <v>5.4</v>
      </c>
      <c r="D13">
        <v>4.5999999999999996</v>
      </c>
      <c r="E13" s="6">
        <v>5.54</v>
      </c>
      <c r="F13" s="6">
        <v>5.14</v>
      </c>
      <c r="G13" s="6">
        <v>6</v>
      </c>
    </row>
    <row r="14" spans="1:8">
      <c r="A14" s="1" t="s">
        <v>59</v>
      </c>
      <c r="B14">
        <v>104</v>
      </c>
      <c r="C14">
        <v>104</v>
      </c>
      <c r="D14">
        <v>149</v>
      </c>
      <c r="E14">
        <v>225</v>
      </c>
      <c r="F14">
        <v>187</v>
      </c>
      <c r="G14">
        <v>160</v>
      </c>
    </row>
    <row r="15" spans="1:8">
      <c r="A15" s="1" t="s">
        <v>60</v>
      </c>
      <c r="B15" s="6"/>
    </row>
    <row r="16" spans="1:8">
      <c r="A16" s="1" t="s">
        <v>61</v>
      </c>
    </row>
    <row r="17" spans="1:8">
      <c r="A17" s="1" t="s">
        <v>62</v>
      </c>
    </row>
    <row r="18" spans="1:8">
      <c r="A18" s="1"/>
    </row>
    <row r="19" spans="1:8">
      <c r="A19" s="1" t="s">
        <v>12</v>
      </c>
      <c r="B19">
        <v>234</v>
      </c>
      <c r="C19">
        <v>309</v>
      </c>
      <c r="D19">
        <v>269</v>
      </c>
      <c r="E19">
        <v>268</v>
      </c>
      <c r="F19">
        <v>233</v>
      </c>
      <c r="G19">
        <v>260</v>
      </c>
      <c r="H19">
        <v>315</v>
      </c>
    </row>
    <row r="20" spans="1:8">
      <c r="A20" s="1"/>
    </row>
    <row r="21" spans="1:8">
      <c r="A21" s="1" t="s">
        <v>65</v>
      </c>
      <c r="B21">
        <v>110</v>
      </c>
    </row>
    <row r="22" spans="1:8">
      <c r="A22" s="1" t="s">
        <v>66</v>
      </c>
      <c r="B22">
        <v>37</v>
      </c>
      <c r="H22">
        <v>22</v>
      </c>
    </row>
    <row r="23" spans="1:8">
      <c r="A23" s="1" t="s">
        <v>67</v>
      </c>
      <c r="B23">
        <v>9700</v>
      </c>
    </row>
    <row r="24" spans="1:8">
      <c r="A24" s="1" t="s">
        <v>68</v>
      </c>
      <c r="B24" t="s">
        <v>16</v>
      </c>
      <c r="H24">
        <v>6</v>
      </c>
    </row>
    <row r="25" spans="1:8">
      <c r="A25" s="1" t="s">
        <v>69</v>
      </c>
      <c r="B25">
        <v>11</v>
      </c>
    </row>
    <row r="26" spans="1:8">
      <c r="A26" s="1" t="s">
        <v>70</v>
      </c>
      <c r="B26">
        <v>2200</v>
      </c>
    </row>
    <row r="27" spans="1:8">
      <c r="A27" s="1" t="s">
        <v>71</v>
      </c>
      <c r="B27" t="s">
        <v>13</v>
      </c>
    </row>
    <row r="28" spans="1:8">
      <c r="A28" s="1" t="s">
        <v>72</v>
      </c>
      <c r="B28">
        <v>9000</v>
      </c>
    </row>
    <row r="29" spans="1:8">
      <c r="A29" s="1" t="s">
        <v>73</v>
      </c>
      <c r="B29">
        <v>0.22</v>
      </c>
    </row>
    <row r="30" spans="1:8">
      <c r="A30" s="1" t="s">
        <v>74</v>
      </c>
      <c r="B30" s="6">
        <v>0</v>
      </c>
    </row>
    <row r="31" spans="1:8">
      <c r="A31" s="1" t="s">
        <v>75</v>
      </c>
      <c r="B31" t="s">
        <v>14</v>
      </c>
    </row>
    <row r="32" spans="1:8">
      <c r="A32" s="1" t="s">
        <v>76</v>
      </c>
      <c r="B32">
        <v>0.12</v>
      </c>
    </row>
    <row r="37" spans="1:8" ht="26.25">
      <c r="A37" s="2" t="s">
        <v>25</v>
      </c>
      <c r="B37" s="5"/>
    </row>
    <row r="38" spans="1:8" ht="26.25">
      <c r="A38" s="2" t="s">
        <v>26</v>
      </c>
      <c r="B38" s="5"/>
    </row>
    <row r="39" spans="1:8">
      <c r="A39" s="15" t="s">
        <v>53</v>
      </c>
      <c r="B39" s="16">
        <v>39630</v>
      </c>
      <c r="C39" s="16">
        <v>39650</v>
      </c>
      <c r="D39" s="16">
        <v>39700</v>
      </c>
      <c r="E39" s="16">
        <v>39729</v>
      </c>
      <c r="F39" s="16">
        <v>39797</v>
      </c>
      <c r="G39" s="16">
        <v>39979</v>
      </c>
      <c r="H39" s="16">
        <v>40098</v>
      </c>
    </row>
    <row r="40" spans="1:8">
      <c r="A40" s="4"/>
      <c r="B40" s="1" t="s">
        <v>5</v>
      </c>
      <c r="C40" s="1" t="s">
        <v>6</v>
      </c>
      <c r="D40" s="1" t="s">
        <v>49</v>
      </c>
      <c r="E40" s="1" t="s">
        <v>54</v>
      </c>
      <c r="F40" s="1" t="s">
        <v>55</v>
      </c>
      <c r="G40" s="1" t="s">
        <v>104</v>
      </c>
      <c r="H40" s="1" t="s">
        <v>107</v>
      </c>
    </row>
    <row r="41" spans="1:8">
      <c r="A41" s="1" t="s">
        <v>56</v>
      </c>
      <c r="B41" s="8">
        <v>0.9</v>
      </c>
      <c r="E41">
        <v>0.28000000000000003</v>
      </c>
      <c r="F41" s="14">
        <v>0.1</v>
      </c>
      <c r="G41" s="14">
        <v>0.1</v>
      </c>
    </row>
    <row r="42" spans="1:8">
      <c r="A42" s="1" t="s">
        <v>105</v>
      </c>
      <c r="B42">
        <v>500</v>
      </c>
      <c r="E42">
        <v>15000</v>
      </c>
      <c r="F42">
        <v>33000</v>
      </c>
      <c r="G42">
        <v>26000</v>
      </c>
    </row>
    <row r="43" spans="1:8">
      <c r="A43" s="1" t="s">
        <v>57</v>
      </c>
      <c r="B43">
        <v>260</v>
      </c>
      <c r="E43">
        <v>140</v>
      </c>
      <c r="F43" s="14">
        <v>2</v>
      </c>
      <c r="G43">
        <v>8.1999999999999993</v>
      </c>
    </row>
    <row r="44" spans="1:8">
      <c r="A44" s="1"/>
    </row>
    <row r="45" spans="1:8">
      <c r="A45" s="1" t="s">
        <v>47</v>
      </c>
      <c r="B45">
        <v>3.5</v>
      </c>
      <c r="D45">
        <v>250</v>
      </c>
      <c r="F45">
        <v>34</v>
      </c>
    </row>
    <row r="46" spans="1:8">
      <c r="A46" s="1" t="s">
        <v>106</v>
      </c>
      <c r="D46">
        <v>73000</v>
      </c>
      <c r="E46">
        <v>59000</v>
      </c>
      <c r="F46">
        <v>12000</v>
      </c>
      <c r="G46">
        <v>18000</v>
      </c>
    </row>
    <row r="47" spans="1:8">
      <c r="A47" s="1" t="s">
        <v>58</v>
      </c>
      <c r="B47">
        <v>70</v>
      </c>
      <c r="F47">
        <v>36</v>
      </c>
    </row>
    <row r="48" spans="1:8">
      <c r="A48" s="1"/>
    </row>
    <row r="49" spans="1:7">
      <c r="A49" s="1" t="s">
        <v>8</v>
      </c>
      <c r="B49" s="6">
        <v>4.83</v>
      </c>
      <c r="C49">
        <v>4.8</v>
      </c>
      <c r="D49">
        <v>4.2</v>
      </c>
      <c r="E49">
        <v>4.6900000000000004</v>
      </c>
      <c r="F49" s="6">
        <v>4.82</v>
      </c>
      <c r="G49">
        <v>6.2</v>
      </c>
    </row>
    <row r="50" spans="1:7">
      <c r="A50" s="1" t="s">
        <v>59</v>
      </c>
      <c r="B50">
        <v>202</v>
      </c>
      <c r="C50">
        <v>197</v>
      </c>
      <c r="D50">
        <v>692</v>
      </c>
      <c r="E50">
        <v>517</v>
      </c>
      <c r="F50">
        <v>385</v>
      </c>
      <c r="G50">
        <v>328</v>
      </c>
    </row>
    <row r="51" spans="1:7">
      <c r="A51" s="1" t="s">
        <v>60</v>
      </c>
      <c r="B51" s="6">
        <v>0</v>
      </c>
      <c r="E51">
        <v>0</v>
      </c>
    </row>
    <row r="52" spans="1:7">
      <c r="A52" s="1" t="s">
        <v>61</v>
      </c>
      <c r="B52">
        <v>392</v>
      </c>
      <c r="E52">
        <v>-20</v>
      </c>
    </row>
    <row r="53" spans="1:7">
      <c r="A53" s="1" t="s">
        <v>62</v>
      </c>
      <c r="B53" s="6">
        <v>13.9</v>
      </c>
      <c r="E53">
        <v>14</v>
      </c>
    </row>
    <row r="54" spans="1:7">
      <c r="A54" s="1"/>
    </row>
    <row r="55" spans="1:7">
      <c r="A55" s="1" t="s">
        <v>12</v>
      </c>
      <c r="B55">
        <v>245</v>
      </c>
      <c r="C55">
        <v>309</v>
      </c>
      <c r="D55">
        <v>272</v>
      </c>
      <c r="E55">
        <v>272</v>
      </c>
      <c r="F55">
        <v>237</v>
      </c>
    </row>
    <row r="56" spans="1:7">
      <c r="A56" s="1"/>
    </row>
    <row r="57" spans="1:7">
      <c r="A57" s="1" t="s">
        <v>65</v>
      </c>
      <c r="B57">
        <v>180</v>
      </c>
    </row>
    <row r="58" spans="1:7">
      <c r="A58" s="1" t="s">
        <v>66</v>
      </c>
      <c r="B58">
        <v>7.8</v>
      </c>
    </row>
    <row r="59" spans="1:7">
      <c r="A59" s="1" t="s">
        <v>67</v>
      </c>
      <c r="B59">
        <v>13000</v>
      </c>
    </row>
    <row r="60" spans="1:7">
      <c r="A60" s="1" t="s">
        <v>68</v>
      </c>
      <c r="B60" t="s">
        <v>16</v>
      </c>
    </row>
    <row r="61" spans="1:7">
      <c r="A61" s="1" t="s">
        <v>69</v>
      </c>
      <c r="B61">
        <v>27</v>
      </c>
    </row>
    <row r="62" spans="1:7">
      <c r="A62" s="1" t="s">
        <v>70</v>
      </c>
      <c r="B62">
        <v>4800</v>
      </c>
    </row>
    <row r="63" spans="1:7">
      <c r="A63" s="1" t="s">
        <v>71</v>
      </c>
      <c r="B63" t="s">
        <v>13</v>
      </c>
    </row>
    <row r="64" spans="1:7">
      <c r="A64" s="1" t="s">
        <v>72</v>
      </c>
      <c r="B64">
        <v>8900</v>
      </c>
    </row>
    <row r="65" spans="1:8">
      <c r="A65" s="1" t="s">
        <v>73</v>
      </c>
      <c r="B65">
        <v>0.35</v>
      </c>
    </row>
    <row r="66" spans="1:8">
      <c r="A66" s="1" t="s">
        <v>74</v>
      </c>
      <c r="B66" s="6">
        <v>0</v>
      </c>
    </row>
    <row r="67" spans="1:8">
      <c r="A67" s="1" t="s">
        <v>75</v>
      </c>
      <c r="B67" t="s">
        <v>14</v>
      </c>
    </row>
    <row r="68" spans="1:8">
      <c r="A68" s="1" t="s">
        <v>76</v>
      </c>
      <c r="B68" t="s">
        <v>11</v>
      </c>
    </row>
    <row r="74" spans="1:8" ht="26.25">
      <c r="A74" s="2" t="s">
        <v>25</v>
      </c>
      <c r="B74" s="5"/>
    </row>
    <row r="75" spans="1:8" ht="26.25">
      <c r="A75" s="2" t="s">
        <v>27</v>
      </c>
      <c r="B75" s="5"/>
    </row>
    <row r="76" spans="1:8">
      <c r="A76" s="15" t="s">
        <v>53</v>
      </c>
      <c r="B76" s="16">
        <v>39630</v>
      </c>
      <c r="C76" s="16">
        <v>39650</v>
      </c>
      <c r="D76" s="16">
        <v>39700</v>
      </c>
      <c r="E76" s="16">
        <v>39729</v>
      </c>
      <c r="F76" s="16">
        <v>39797</v>
      </c>
      <c r="G76" s="16">
        <v>39979</v>
      </c>
      <c r="H76" s="16">
        <v>40098</v>
      </c>
    </row>
    <row r="77" spans="1:8">
      <c r="A77" s="4"/>
      <c r="B77" s="1" t="s">
        <v>5</v>
      </c>
      <c r="C77" s="1" t="s">
        <v>6</v>
      </c>
      <c r="D77" s="1" t="s">
        <v>49</v>
      </c>
      <c r="E77" s="1" t="s">
        <v>54</v>
      </c>
      <c r="F77" s="1" t="s">
        <v>55</v>
      </c>
      <c r="G77" s="1" t="s">
        <v>104</v>
      </c>
      <c r="H77" s="1" t="s">
        <v>107</v>
      </c>
    </row>
    <row r="78" spans="1:8">
      <c r="A78" s="1" t="s">
        <v>56</v>
      </c>
      <c r="B78" s="8" t="s">
        <v>11</v>
      </c>
      <c r="E78">
        <v>0.1</v>
      </c>
      <c r="F78" s="14">
        <v>0.1</v>
      </c>
      <c r="G78" s="14">
        <v>0.1</v>
      </c>
    </row>
    <row r="79" spans="1:8">
      <c r="A79" s="1" t="s">
        <v>105</v>
      </c>
      <c r="B79">
        <v>16000</v>
      </c>
      <c r="E79">
        <v>16000</v>
      </c>
      <c r="F79">
        <v>17000</v>
      </c>
      <c r="G79">
        <v>23000</v>
      </c>
    </row>
    <row r="80" spans="1:8">
      <c r="A80" s="1" t="s">
        <v>57</v>
      </c>
      <c r="B80">
        <v>120</v>
      </c>
      <c r="E80">
        <v>10</v>
      </c>
      <c r="F80" s="14">
        <v>2</v>
      </c>
      <c r="G80" s="14">
        <v>2</v>
      </c>
    </row>
    <row r="81" spans="1:7">
      <c r="A81" s="1"/>
    </row>
    <row r="82" spans="1:7">
      <c r="A82" s="1" t="s">
        <v>47</v>
      </c>
      <c r="B82">
        <v>1.2</v>
      </c>
      <c r="F82">
        <v>8.6999999999999993</v>
      </c>
    </row>
    <row r="83" spans="1:7">
      <c r="A83" s="1" t="s">
        <v>106</v>
      </c>
      <c r="E83">
        <v>17000</v>
      </c>
      <c r="F83">
        <v>14000</v>
      </c>
      <c r="G83">
        <v>4100</v>
      </c>
    </row>
    <row r="84" spans="1:7">
      <c r="A84" s="1" t="s">
        <v>58</v>
      </c>
      <c r="B84">
        <v>73</v>
      </c>
      <c r="F84">
        <v>46</v>
      </c>
    </row>
    <row r="85" spans="1:7">
      <c r="A85" s="1"/>
    </row>
    <row r="86" spans="1:7">
      <c r="A86" s="1" t="s">
        <v>8</v>
      </c>
      <c r="B86" s="6">
        <v>5.45</v>
      </c>
      <c r="C86">
        <v>5.3</v>
      </c>
      <c r="D86">
        <v>5.2</v>
      </c>
      <c r="E86" s="6">
        <v>5.76</v>
      </c>
      <c r="F86" s="6">
        <v>5.41</v>
      </c>
      <c r="G86" s="6">
        <v>6</v>
      </c>
    </row>
    <row r="87" spans="1:7">
      <c r="A87" s="1" t="s">
        <v>59</v>
      </c>
      <c r="B87">
        <v>219</v>
      </c>
      <c r="C87">
        <v>224</v>
      </c>
      <c r="D87">
        <v>228</v>
      </c>
      <c r="E87">
        <v>225</v>
      </c>
      <c r="F87">
        <v>264</v>
      </c>
      <c r="G87">
        <v>294</v>
      </c>
    </row>
    <row r="88" spans="1:7">
      <c r="A88" s="1" t="s">
        <v>60</v>
      </c>
      <c r="B88" s="6">
        <v>0</v>
      </c>
      <c r="E88">
        <v>0</v>
      </c>
    </row>
    <row r="89" spans="1:7">
      <c r="A89" s="1" t="s">
        <v>61</v>
      </c>
      <c r="B89">
        <v>267</v>
      </c>
      <c r="E89">
        <v>105</v>
      </c>
    </row>
    <row r="90" spans="1:7">
      <c r="A90" s="1" t="s">
        <v>62</v>
      </c>
      <c r="B90" s="6">
        <v>12.9</v>
      </c>
      <c r="E90">
        <v>13.8</v>
      </c>
    </row>
    <row r="91" spans="1:7">
      <c r="A91" s="1"/>
    </row>
    <row r="92" spans="1:7">
      <c r="A92" s="1" t="s">
        <v>12</v>
      </c>
      <c r="B92" s="7">
        <v>240</v>
      </c>
      <c r="C92">
        <v>306</v>
      </c>
      <c r="D92">
        <v>272</v>
      </c>
      <c r="E92">
        <v>270</v>
      </c>
      <c r="F92">
        <v>239</v>
      </c>
    </row>
    <row r="93" spans="1:7">
      <c r="A93" s="1"/>
    </row>
    <row r="94" spans="1:7">
      <c r="A94" s="1" t="s">
        <v>65</v>
      </c>
      <c r="B94">
        <v>19</v>
      </c>
    </row>
    <row r="95" spans="1:7">
      <c r="A95" s="1" t="s">
        <v>66</v>
      </c>
      <c r="B95">
        <v>24</v>
      </c>
    </row>
    <row r="96" spans="1:7">
      <c r="A96" s="1" t="s">
        <v>67</v>
      </c>
      <c r="B96">
        <v>14000</v>
      </c>
    </row>
    <row r="97" spans="1:2">
      <c r="A97" s="1" t="s">
        <v>68</v>
      </c>
      <c r="B97" t="s">
        <v>16</v>
      </c>
    </row>
    <row r="98" spans="1:2">
      <c r="A98" s="1" t="s">
        <v>69</v>
      </c>
      <c r="B98">
        <v>6.1</v>
      </c>
    </row>
    <row r="99" spans="1:2">
      <c r="A99" s="1" t="s">
        <v>70</v>
      </c>
      <c r="B99">
        <v>4600</v>
      </c>
    </row>
    <row r="100" spans="1:2">
      <c r="A100" s="1" t="s">
        <v>71</v>
      </c>
      <c r="B100" t="s">
        <v>13</v>
      </c>
    </row>
    <row r="101" spans="1:2">
      <c r="A101" s="1" t="s">
        <v>72</v>
      </c>
      <c r="B101">
        <v>9400</v>
      </c>
    </row>
    <row r="102" spans="1:2">
      <c r="A102" s="1" t="s">
        <v>73</v>
      </c>
      <c r="B102" t="s">
        <v>15</v>
      </c>
    </row>
    <row r="103" spans="1:2">
      <c r="A103" s="1" t="s">
        <v>74</v>
      </c>
      <c r="B103" s="6">
        <v>0</v>
      </c>
    </row>
    <row r="104" spans="1:2">
      <c r="A104" s="1" t="s">
        <v>75</v>
      </c>
      <c r="B104" t="s">
        <v>14</v>
      </c>
    </row>
    <row r="105" spans="1:2">
      <c r="A105" s="1" t="s">
        <v>76</v>
      </c>
      <c r="B105" t="s">
        <v>11</v>
      </c>
    </row>
  </sheetData>
  <phoneticPr fontId="4" type="noConversion"/>
  <pageMargins left="0.75" right="0.75" top="1" bottom="1" header="0.5" footer="0.5"/>
  <headerFooter alignWithMargins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A1:G42"/>
  <sheetViews>
    <sheetView zoomScale="85" workbookViewId="0">
      <selection activeCell="J23" sqref="J21:J23"/>
    </sheetView>
  </sheetViews>
  <sheetFormatPr defaultRowHeight="12.75"/>
  <cols>
    <col min="1" max="1" width="37.85546875" bestFit="1" customWidth="1"/>
    <col min="2" max="2" width="18.42578125" bestFit="1" customWidth="1"/>
    <col min="3" max="3" width="21.42578125" bestFit="1" customWidth="1"/>
    <col min="4" max="4" width="22.28515625" bestFit="1" customWidth="1"/>
    <col min="5" max="7" width="19.85546875" bestFit="1" customWidth="1"/>
  </cols>
  <sheetData>
    <row r="1" spans="1:7" ht="26.25">
      <c r="A1" s="2" t="s">
        <v>28</v>
      </c>
      <c r="B1" s="5"/>
      <c r="C1" s="5"/>
    </row>
    <row r="2" spans="1:7" ht="26.25">
      <c r="A2" s="2" t="s">
        <v>29</v>
      </c>
      <c r="B2" s="5"/>
      <c r="C2" s="5"/>
    </row>
    <row r="3" spans="1:7">
      <c r="A3" s="15" t="s">
        <v>53</v>
      </c>
      <c r="B3" s="16">
        <v>39630</v>
      </c>
      <c r="C3" s="16">
        <v>39650</v>
      </c>
      <c r="D3" s="16">
        <v>39700</v>
      </c>
      <c r="E3" s="16">
        <v>39729</v>
      </c>
      <c r="F3" s="16">
        <v>39797</v>
      </c>
      <c r="G3" s="16">
        <v>39979</v>
      </c>
    </row>
    <row r="4" spans="1:7">
      <c r="A4" s="4"/>
      <c r="B4" s="1" t="s">
        <v>5</v>
      </c>
      <c r="C4" s="1" t="s">
        <v>6</v>
      </c>
      <c r="D4" s="1" t="s">
        <v>49</v>
      </c>
      <c r="E4" s="1" t="s">
        <v>54</v>
      </c>
      <c r="F4" s="1" t="s">
        <v>55</v>
      </c>
      <c r="G4" s="1" t="s">
        <v>104</v>
      </c>
    </row>
    <row r="5" spans="1:7">
      <c r="A5" s="1" t="s">
        <v>56</v>
      </c>
      <c r="B5" s="6">
        <v>0.97</v>
      </c>
      <c r="E5">
        <v>0.97</v>
      </c>
      <c r="F5">
        <v>0.75</v>
      </c>
      <c r="G5">
        <v>0.66</v>
      </c>
    </row>
    <row r="6" spans="1:7">
      <c r="A6" s="1" t="s">
        <v>64</v>
      </c>
      <c r="B6">
        <v>0.14000000000000001</v>
      </c>
      <c r="E6">
        <v>0.54</v>
      </c>
      <c r="F6">
        <v>0.46</v>
      </c>
      <c r="G6">
        <v>6.8</v>
      </c>
    </row>
    <row r="7" spans="1:7">
      <c r="A7" s="1" t="s">
        <v>57</v>
      </c>
      <c r="B7">
        <v>300</v>
      </c>
      <c r="E7">
        <v>410</v>
      </c>
      <c r="F7">
        <v>210</v>
      </c>
      <c r="G7">
        <v>180</v>
      </c>
    </row>
    <row r="8" spans="1:7">
      <c r="A8" s="1"/>
    </row>
    <row r="9" spans="1:7">
      <c r="A9" s="1" t="s">
        <v>47</v>
      </c>
      <c r="C9">
        <v>1.7</v>
      </c>
      <c r="F9">
        <v>0.97</v>
      </c>
    </row>
    <row r="10" spans="1:7">
      <c r="A10" s="1" t="s">
        <v>63</v>
      </c>
      <c r="C10">
        <v>21</v>
      </c>
      <c r="E10">
        <v>16</v>
      </c>
      <c r="F10">
        <v>16</v>
      </c>
      <c r="G10">
        <v>15</v>
      </c>
    </row>
    <row r="11" spans="1:7">
      <c r="A11" s="1" t="s">
        <v>58</v>
      </c>
      <c r="F11">
        <v>52</v>
      </c>
    </row>
    <row r="12" spans="1:7">
      <c r="A12" s="1"/>
    </row>
    <row r="13" spans="1:7">
      <c r="A13" s="1" t="s">
        <v>8</v>
      </c>
      <c r="B13" s="6">
        <v>5.22</v>
      </c>
      <c r="C13">
        <v>5.3</v>
      </c>
      <c r="D13">
        <v>4.9000000000000004</v>
      </c>
      <c r="E13" s="6">
        <v>5.23</v>
      </c>
      <c r="F13" s="6">
        <v>5.71</v>
      </c>
      <c r="G13" s="6">
        <v>5.6</v>
      </c>
    </row>
    <row r="14" spans="1:7">
      <c r="A14" s="1" t="s">
        <v>59</v>
      </c>
      <c r="B14">
        <v>168</v>
      </c>
      <c r="C14">
        <v>205</v>
      </c>
      <c r="D14">
        <v>162</v>
      </c>
      <c r="E14">
        <v>166</v>
      </c>
      <c r="F14">
        <v>201</v>
      </c>
      <c r="G14">
        <v>214</v>
      </c>
    </row>
    <row r="15" spans="1:7">
      <c r="A15" s="1" t="s">
        <v>60</v>
      </c>
      <c r="B15">
        <v>4.1100000000000003</v>
      </c>
      <c r="E15">
        <v>1.88</v>
      </c>
    </row>
    <row r="16" spans="1:7">
      <c r="A16" s="1" t="s">
        <v>61</v>
      </c>
      <c r="B16">
        <v>416</v>
      </c>
      <c r="E16">
        <v>270</v>
      </c>
    </row>
    <row r="17" spans="1:7">
      <c r="A17" s="1" t="s">
        <v>62</v>
      </c>
      <c r="B17">
        <v>13.3</v>
      </c>
      <c r="E17">
        <v>14.3</v>
      </c>
    </row>
    <row r="18" spans="1:7">
      <c r="A18" s="1"/>
    </row>
    <row r="19" spans="1:7">
      <c r="A19" s="1" t="s">
        <v>12</v>
      </c>
      <c r="B19">
        <v>250</v>
      </c>
      <c r="C19">
        <v>322</v>
      </c>
      <c r="D19">
        <v>265</v>
      </c>
      <c r="E19">
        <v>276</v>
      </c>
      <c r="F19">
        <v>234</v>
      </c>
    </row>
    <row r="24" spans="1:7" ht="26.25">
      <c r="A24" s="2" t="s">
        <v>28</v>
      </c>
      <c r="B24" s="5"/>
      <c r="C24" s="5"/>
    </row>
    <row r="25" spans="1:7" ht="26.25">
      <c r="A25" s="2" t="s">
        <v>7</v>
      </c>
      <c r="B25" s="5"/>
      <c r="C25" s="5"/>
    </row>
    <row r="26" spans="1:7">
      <c r="A26" s="15" t="s">
        <v>53</v>
      </c>
      <c r="B26" s="16">
        <v>39630</v>
      </c>
      <c r="C26" s="16">
        <v>39650</v>
      </c>
      <c r="D26" s="16">
        <v>39700</v>
      </c>
      <c r="E26" s="16">
        <v>39729</v>
      </c>
      <c r="F26" s="16">
        <v>39797</v>
      </c>
      <c r="G26" s="16">
        <v>39979</v>
      </c>
    </row>
    <row r="27" spans="1:7">
      <c r="A27" s="4"/>
      <c r="B27" s="1" t="s">
        <v>5</v>
      </c>
      <c r="C27" s="1" t="s">
        <v>6</v>
      </c>
      <c r="D27" s="1" t="s">
        <v>49</v>
      </c>
      <c r="E27" s="1" t="s">
        <v>54</v>
      </c>
      <c r="F27" s="1" t="s">
        <v>55</v>
      </c>
      <c r="G27" s="1" t="s">
        <v>104</v>
      </c>
    </row>
    <row r="28" spans="1:7">
      <c r="A28" s="1" t="s">
        <v>56</v>
      </c>
      <c r="B28" s="6">
        <v>0.48</v>
      </c>
      <c r="E28">
        <v>0.1</v>
      </c>
      <c r="F28" s="14">
        <v>0.1</v>
      </c>
      <c r="G28" s="14">
        <v>0.1</v>
      </c>
    </row>
    <row r="29" spans="1:7">
      <c r="A29" s="1" t="s">
        <v>64</v>
      </c>
      <c r="B29">
        <v>0.66</v>
      </c>
      <c r="E29">
        <v>20</v>
      </c>
      <c r="F29">
        <v>61</v>
      </c>
      <c r="G29">
        <v>81</v>
      </c>
    </row>
    <row r="30" spans="1:7">
      <c r="A30" s="1" t="s">
        <v>57</v>
      </c>
      <c r="B30">
        <v>160</v>
      </c>
      <c r="E30">
        <v>20</v>
      </c>
      <c r="F30">
        <v>9</v>
      </c>
      <c r="G30">
        <v>42</v>
      </c>
    </row>
    <row r="31" spans="1:7">
      <c r="A31" s="1"/>
    </row>
    <row r="32" spans="1:7">
      <c r="A32" s="1" t="s">
        <v>47</v>
      </c>
      <c r="C32">
        <v>1.9</v>
      </c>
      <c r="D32">
        <v>56</v>
      </c>
      <c r="F32">
        <v>81</v>
      </c>
    </row>
    <row r="33" spans="1:7">
      <c r="A33" s="1" t="s">
        <v>63</v>
      </c>
      <c r="C33">
        <v>18</v>
      </c>
      <c r="D33">
        <v>24</v>
      </c>
      <c r="E33">
        <v>24</v>
      </c>
      <c r="F33">
        <v>19</v>
      </c>
      <c r="G33">
        <v>5.7</v>
      </c>
    </row>
    <row r="34" spans="1:7">
      <c r="A34" s="1" t="s">
        <v>58</v>
      </c>
      <c r="F34">
        <v>30</v>
      </c>
    </row>
    <row r="35" spans="1:7">
      <c r="A35" s="1"/>
    </row>
    <row r="36" spans="1:7">
      <c r="A36" s="1" t="s">
        <v>8</v>
      </c>
      <c r="B36" s="6">
        <v>4.97</v>
      </c>
      <c r="C36">
        <v>4.8</v>
      </c>
      <c r="D36">
        <v>4.3</v>
      </c>
      <c r="E36">
        <v>5.53</v>
      </c>
      <c r="F36">
        <v>5.3</v>
      </c>
      <c r="G36">
        <v>6.3</v>
      </c>
    </row>
    <row r="37" spans="1:7">
      <c r="A37" s="1" t="s">
        <v>59</v>
      </c>
      <c r="B37">
        <v>171</v>
      </c>
      <c r="C37">
        <v>180</v>
      </c>
      <c r="D37">
        <v>273</v>
      </c>
      <c r="E37">
        <v>221</v>
      </c>
      <c r="F37">
        <v>436</v>
      </c>
      <c r="G37">
        <v>527</v>
      </c>
    </row>
    <row r="38" spans="1:7">
      <c r="A38" s="1" t="s">
        <v>60</v>
      </c>
      <c r="B38">
        <v>0</v>
      </c>
      <c r="E38">
        <v>0</v>
      </c>
    </row>
    <row r="39" spans="1:7">
      <c r="A39" s="1" t="s">
        <v>61</v>
      </c>
      <c r="B39">
        <v>371</v>
      </c>
      <c r="E39">
        <v>96</v>
      </c>
    </row>
    <row r="40" spans="1:7">
      <c r="A40" s="1" t="s">
        <v>62</v>
      </c>
      <c r="B40">
        <v>12.4</v>
      </c>
      <c r="E40">
        <v>14.8</v>
      </c>
    </row>
    <row r="41" spans="1:7">
      <c r="A41" s="1"/>
    </row>
    <row r="42" spans="1:7">
      <c r="A42" s="1" t="s">
        <v>12</v>
      </c>
      <c r="B42">
        <v>249</v>
      </c>
      <c r="C42">
        <v>317</v>
      </c>
      <c r="D42">
        <v>270</v>
      </c>
      <c r="E42">
        <v>281</v>
      </c>
      <c r="F42">
        <v>238</v>
      </c>
    </row>
  </sheetData>
  <phoneticPr fontId="4" type="noConversion"/>
  <pageMargins left="0.75" right="0.75" top="1" bottom="1" header="0.5" footer="0.5"/>
  <headerFooter alignWithMargins="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A1:G43"/>
  <sheetViews>
    <sheetView zoomScale="85" workbookViewId="0">
      <selection activeCell="J31" sqref="J31"/>
    </sheetView>
  </sheetViews>
  <sheetFormatPr defaultRowHeight="12.75"/>
  <cols>
    <col min="1" max="1" width="37.85546875" bestFit="1" customWidth="1"/>
    <col min="2" max="2" width="18.42578125" bestFit="1" customWidth="1"/>
    <col min="3" max="3" width="21.42578125" bestFit="1" customWidth="1"/>
    <col min="4" max="4" width="22.28515625" bestFit="1" customWidth="1"/>
    <col min="5" max="7" width="19.85546875" bestFit="1" customWidth="1"/>
  </cols>
  <sheetData>
    <row r="1" spans="1:7" ht="26.25">
      <c r="A1" s="2" t="s">
        <v>30</v>
      </c>
      <c r="B1" s="5"/>
      <c r="C1" s="5"/>
    </row>
    <row r="2" spans="1:7" ht="26.25">
      <c r="A2" s="2" t="s">
        <v>1</v>
      </c>
      <c r="B2" s="5"/>
      <c r="C2" s="5"/>
    </row>
    <row r="3" spans="1:7">
      <c r="A3" s="15" t="s">
        <v>53</v>
      </c>
      <c r="B3" s="16">
        <v>39630</v>
      </c>
      <c r="C3" s="16">
        <v>39650</v>
      </c>
      <c r="D3" s="16">
        <v>39700</v>
      </c>
      <c r="E3" s="16">
        <v>39729</v>
      </c>
      <c r="F3" s="16">
        <v>39797</v>
      </c>
      <c r="G3" s="16">
        <v>39979</v>
      </c>
    </row>
    <row r="4" spans="1:7">
      <c r="A4" s="4"/>
      <c r="B4" s="1" t="s">
        <v>5</v>
      </c>
      <c r="C4" s="1" t="s">
        <v>6</v>
      </c>
      <c r="D4" s="1" t="s">
        <v>49</v>
      </c>
      <c r="E4" s="1" t="s">
        <v>54</v>
      </c>
      <c r="F4" s="1" t="s">
        <v>55</v>
      </c>
      <c r="G4" s="1" t="s">
        <v>104</v>
      </c>
    </row>
    <row r="5" spans="1:7">
      <c r="A5" s="1" t="s">
        <v>56</v>
      </c>
      <c r="B5" s="6">
        <v>6.6</v>
      </c>
      <c r="E5">
        <v>0.1</v>
      </c>
      <c r="F5">
        <v>0.1</v>
      </c>
      <c r="G5">
        <v>0.1</v>
      </c>
    </row>
    <row r="6" spans="1:7">
      <c r="A6" s="1" t="s">
        <v>64</v>
      </c>
      <c r="B6">
        <v>0.48</v>
      </c>
      <c r="E6">
        <v>8</v>
      </c>
      <c r="F6">
        <v>8.5</v>
      </c>
      <c r="G6">
        <v>11</v>
      </c>
    </row>
    <row r="7" spans="1:7">
      <c r="A7" s="1" t="s">
        <v>57</v>
      </c>
      <c r="B7">
        <v>3700</v>
      </c>
      <c r="E7">
        <v>620</v>
      </c>
      <c r="F7">
        <v>710</v>
      </c>
      <c r="G7">
        <v>2000</v>
      </c>
    </row>
    <row r="8" spans="1:7">
      <c r="A8" s="1"/>
    </row>
    <row r="9" spans="1:7">
      <c r="A9" s="1" t="s">
        <v>47</v>
      </c>
      <c r="C9">
        <v>5.4</v>
      </c>
      <c r="D9">
        <v>6.1</v>
      </c>
      <c r="F9">
        <v>0.1</v>
      </c>
    </row>
    <row r="10" spans="1:7">
      <c r="A10" s="1" t="s">
        <v>63</v>
      </c>
      <c r="C10">
        <v>22</v>
      </c>
      <c r="D10">
        <v>8.8000000000000007</v>
      </c>
      <c r="E10">
        <v>7.2</v>
      </c>
      <c r="F10">
        <v>9</v>
      </c>
      <c r="G10">
        <v>12</v>
      </c>
    </row>
    <row r="11" spans="1:7">
      <c r="A11" s="1" t="s">
        <v>58</v>
      </c>
      <c r="F11">
        <v>33</v>
      </c>
    </row>
    <row r="12" spans="1:7">
      <c r="A12" s="1"/>
    </row>
    <row r="13" spans="1:7">
      <c r="A13" s="1" t="s">
        <v>8</v>
      </c>
      <c r="B13" s="6">
        <v>5.7</v>
      </c>
      <c r="C13">
        <v>5.9</v>
      </c>
      <c r="D13">
        <v>5.8</v>
      </c>
      <c r="E13" s="6">
        <v>6.17</v>
      </c>
      <c r="F13" s="6">
        <v>6.33</v>
      </c>
      <c r="G13" s="6">
        <v>6</v>
      </c>
    </row>
    <row r="14" spans="1:7">
      <c r="A14" s="1" t="s">
        <v>59</v>
      </c>
      <c r="B14">
        <v>183</v>
      </c>
      <c r="C14">
        <v>284</v>
      </c>
      <c r="D14">
        <v>216</v>
      </c>
      <c r="E14">
        <v>214</v>
      </c>
      <c r="F14">
        <v>281</v>
      </c>
      <c r="G14">
        <v>266</v>
      </c>
    </row>
    <row r="15" spans="1:7">
      <c r="A15" s="1" t="s">
        <v>60</v>
      </c>
      <c r="B15" s="6">
        <v>2.65</v>
      </c>
      <c r="E15">
        <v>0.52</v>
      </c>
    </row>
    <row r="16" spans="1:7">
      <c r="A16" s="1" t="s">
        <v>61</v>
      </c>
      <c r="B16">
        <v>322</v>
      </c>
      <c r="E16">
        <v>300</v>
      </c>
    </row>
    <row r="17" spans="1:7">
      <c r="A17" s="1" t="s">
        <v>62</v>
      </c>
      <c r="B17" s="6">
        <v>16</v>
      </c>
      <c r="E17">
        <v>14.2</v>
      </c>
    </row>
    <row r="18" spans="1:7">
      <c r="A18" s="1"/>
    </row>
    <row r="19" spans="1:7">
      <c r="A19" s="1" t="s">
        <v>12</v>
      </c>
      <c r="B19">
        <v>240</v>
      </c>
      <c r="C19">
        <v>312</v>
      </c>
      <c r="D19">
        <v>264</v>
      </c>
      <c r="E19">
        <v>275</v>
      </c>
      <c r="F19">
        <v>236</v>
      </c>
    </row>
    <row r="25" spans="1:7" ht="26.25">
      <c r="A25" s="2" t="s">
        <v>30</v>
      </c>
      <c r="B25" s="5"/>
      <c r="C25" s="5"/>
    </row>
    <row r="26" spans="1:7" ht="26.25">
      <c r="A26" s="2" t="s">
        <v>7</v>
      </c>
      <c r="B26" s="5"/>
      <c r="C26" s="5"/>
    </row>
    <row r="27" spans="1:7">
      <c r="A27" s="15" t="s">
        <v>53</v>
      </c>
      <c r="B27" s="16">
        <v>39630</v>
      </c>
      <c r="C27" s="16">
        <v>39650</v>
      </c>
      <c r="D27" s="16">
        <v>39700</v>
      </c>
      <c r="E27" s="16">
        <v>39729</v>
      </c>
      <c r="F27" s="16">
        <v>39797</v>
      </c>
      <c r="G27" s="16">
        <v>39979</v>
      </c>
    </row>
    <row r="28" spans="1:7">
      <c r="A28" s="4"/>
      <c r="B28" s="1" t="s">
        <v>5</v>
      </c>
      <c r="C28" s="1" t="s">
        <v>6</v>
      </c>
      <c r="D28" s="1" t="s">
        <v>49</v>
      </c>
      <c r="E28" s="1" t="s">
        <v>54</v>
      </c>
      <c r="F28" s="1" t="s">
        <v>55</v>
      </c>
      <c r="G28" s="1" t="s">
        <v>104</v>
      </c>
    </row>
    <row r="29" spans="1:7">
      <c r="A29" s="1" t="s">
        <v>56</v>
      </c>
      <c r="B29" s="6" t="s">
        <v>11</v>
      </c>
      <c r="E29">
        <v>0.1</v>
      </c>
      <c r="F29">
        <v>0.1</v>
      </c>
      <c r="G29">
        <v>0.1</v>
      </c>
    </row>
    <row r="30" spans="1:7">
      <c r="A30" s="1" t="s">
        <v>64</v>
      </c>
      <c r="B30">
        <v>0.01</v>
      </c>
      <c r="E30">
        <v>34</v>
      </c>
      <c r="F30">
        <v>30</v>
      </c>
      <c r="G30">
        <v>24</v>
      </c>
    </row>
    <row r="31" spans="1:7">
      <c r="A31" s="1" t="s">
        <v>57</v>
      </c>
      <c r="B31">
        <v>170</v>
      </c>
      <c r="E31">
        <v>25</v>
      </c>
      <c r="F31">
        <v>2.6</v>
      </c>
      <c r="G31">
        <v>2</v>
      </c>
    </row>
    <row r="32" spans="1:7">
      <c r="A32" s="1"/>
    </row>
    <row r="33" spans="1:7">
      <c r="A33" s="1" t="s">
        <v>47</v>
      </c>
      <c r="C33">
        <v>2.7</v>
      </c>
      <c r="D33">
        <v>220</v>
      </c>
      <c r="F33">
        <v>320</v>
      </c>
    </row>
    <row r="34" spans="1:7">
      <c r="A34" s="1" t="s">
        <v>63</v>
      </c>
      <c r="C34">
        <v>70</v>
      </c>
      <c r="D34">
        <v>52</v>
      </c>
      <c r="E34">
        <v>51</v>
      </c>
      <c r="F34">
        <v>27</v>
      </c>
      <c r="G34">
        <v>11</v>
      </c>
    </row>
    <row r="35" spans="1:7">
      <c r="A35" s="1" t="s">
        <v>58</v>
      </c>
      <c r="F35">
        <v>76</v>
      </c>
    </row>
    <row r="36" spans="1:7">
      <c r="A36" s="1"/>
    </row>
    <row r="37" spans="1:7">
      <c r="A37" s="1" t="s">
        <v>8</v>
      </c>
      <c r="B37" s="6">
        <v>5.51</v>
      </c>
      <c r="C37">
        <v>6</v>
      </c>
      <c r="D37">
        <v>4.9000000000000004</v>
      </c>
      <c r="E37" s="6">
        <v>5.16</v>
      </c>
      <c r="F37" s="6">
        <v>5.13</v>
      </c>
      <c r="G37" s="6">
        <v>6.3</v>
      </c>
    </row>
    <row r="38" spans="1:7">
      <c r="A38" s="1" t="s">
        <v>59</v>
      </c>
      <c r="B38">
        <v>290</v>
      </c>
      <c r="C38">
        <v>791</v>
      </c>
      <c r="D38">
        <v>637</v>
      </c>
      <c r="E38">
        <v>1056</v>
      </c>
      <c r="F38">
        <v>847</v>
      </c>
      <c r="G38">
        <v>633</v>
      </c>
    </row>
    <row r="39" spans="1:7">
      <c r="A39" s="1" t="s">
        <v>60</v>
      </c>
      <c r="B39" s="6"/>
      <c r="E39">
        <v>0</v>
      </c>
    </row>
    <row r="40" spans="1:7">
      <c r="A40" s="1" t="s">
        <v>61</v>
      </c>
      <c r="B40">
        <v>306</v>
      </c>
      <c r="E40">
        <v>19</v>
      </c>
    </row>
    <row r="41" spans="1:7">
      <c r="A41" s="1" t="s">
        <v>62</v>
      </c>
      <c r="B41" s="6">
        <v>15.4</v>
      </c>
      <c r="E41">
        <v>13</v>
      </c>
    </row>
    <row r="42" spans="1:7">
      <c r="A42" s="1"/>
    </row>
    <row r="43" spans="1:7">
      <c r="A43" s="1" t="s">
        <v>12</v>
      </c>
      <c r="B43" s="6">
        <v>242</v>
      </c>
      <c r="C43">
        <v>307</v>
      </c>
      <c r="D43">
        <v>267</v>
      </c>
      <c r="E43">
        <v>275</v>
      </c>
      <c r="F43">
        <v>238</v>
      </c>
    </row>
  </sheetData>
  <phoneticPr fontId="4" type="noConversion"/>
  <pageMargins left="0.75" right="0.75" top="1" bottom="1" header="0.5" footer="0.5"/>
  <headerFooter alignWithMargins="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A1:G71"/>
  <sheetViews>
    <sheetView zoomScale="85" workbookViewId="0">
      <selection activeCell="I63" sqref="I63"/>
    </sheetView>
  </sheetViews>
  <sheetFormatPr defaultRowHeight="12.75"/>
  <cols>
    <col min="1" max="1" width="37.85546875" bestFit="1" customWidth="1"/>
    <col min="2" max="2" width="18.42578125" bestFit="1" customWidth="1"/>
    <col min="3" max="4" width="25" bestFit="1" customWidth="1"/>
    <col min="5" max="7" width="19.85546875" bestFit="1" customWidth="1"/>
  </cols>
  <sheetData>
    <row r="1" spans="1:7" ht="26.25">
      <c r="A1" s="2" t="s">
        <v>31</v>
      </c>
      <c r="B1" s="5"/>
      <c r="C1" s="5"/>
    </row>
    <row r="2" spans="1:7" ht="26.25">
      <c r="A2" s="2" t="s">
        <v>22</v>
      </c>
      <c r="B2" s="5"/>
      <c r="C2" s="5"/>
    </row>
    <row r="3" spans="1:7">
      <c r="A3" s="15" t="s">
        <v>53</v>
      </c>
      <c r="B3" s="16">
        <v>39630</v>
      </c>
      <c r="C3" s="16">
        <v>39650</v>
      </c>
      <c r="D3" s="16">
        <v>39700</v>
      </c>
      <c r="E3" s="16">
        <v>39729</v>
      </c>
      <c r="F3" s="16">
        <v>39797</v>
      </c>
      <c r="G3" s="16">
        <v>39979</v>
      </c>
    </row>
    <row r="4" spans="1:7">
      <c r="A4" s="4"/>
      <c r="B4" s="1" t="s">
        <v>5</v>
      </c>
      <c r="C4" s="1" t="s">
        <v>6</v>
      </c>
      <c r="D4" s="1" t="s">
        <v>49</v>
      </c>
      <c r="E4" s="1" t="s">
        <v>54</v>
      </c>
      <c r="F4" s="1" t="s">
        <v>55</v>
      </c>
      <c r="G4" s="1" t="s">
        <v>104</v>
      </c>
    </row>
    <row r="5" spans="1:7">
      <c r="A5" s="1" t="s">
        <v>56</v>
      </c>
      <c r="B5" s="6"/>
      <c r="E5">
        <v>0.48</v>
      </c>
      <c r="F5">
        <v>1.5</v>
      </c>
      <c r="G5">
        <v>3.4</v>
      </c>
    </row>
    <row r="6" spans="1:7">
      <c r="A6" s="1" t="s">
        <v>64</v>
      </c>
      <c r="E6">
        <v>76</v>
      </c>
      <c r="F6">
        <v>1.5</v>
      </c>
      <c r="G6">
        <v>3.6999999999999998E-2</v>
      </c>
    </row>
    <row r="7" spans="1:7">
      <c r="A7" s="1" t="s">
        <v>57</v>
      </c>
      <c r="E7">
        <v>4400</v>
      </c>
      <c r="F7">
        <v>770</v>
      </c>
      <c r="G7">
        <v>1300</v>
      </c>
    </row>
    <row r="8" spans="1:7">
      <c r="A8" s="1"/>
    </row>
    <row r="9" spans="1:7">
      <c r="A9" s="1" t="s">
        <v>47</v>
      </c>
      <c r="C9">
        <v>1800</v>
      </c>
      <c r="D9">
        <v>45</v>
      </c>
      <c r="F9">
        <v>13</v>
      </c>
    </row>
    <row r="10" spans="1:7">
      <c r="A10" s="1" t="s">
        <v>63</v>
      </c>
      <c r="C10">
        <v>270</v>
      </c>
      <c r="D10">
        <v>15</v>
      </c>
      <c r="E10">
        <v>10</v>
      </c>
      <c r="F10">
        <v>13</v>
      </c>
      <c r="G10">
        <v>35</v>
      </c>
    </row>
    <row r="11" spans="1:7">
      <c r="A11" s="1" t="s">
        <v>58</v>
      </c>
      <c r="F11">
        <v>46</v>
      </c>
    </row>
    <row r="12" spans="1:7">
      <c r="A12" s="1"/>
    </row>
    <row r="13" spans="1:7">
      <c r="A13" s="1" t="s">
        <v>8</v>
      </c>
      <c r="B13" s="6"/>
      <c r="C13">
        <v>4.9000000000000004</v>
      </c>
      <c r="D13">
        <v>5.6</v>
      </c>
      <c r="E13" s="6">
        <v>6.34</v>
      </c>
      <c r="F13" s="6">
        <v>4.82</v>
      </c>
      <c r="G13" s="6">
        <v>4.7</v>
      </c>
    </row>
    <row r="14" spans="1:7">
      <c r="A14" s="1" t="s">
        <v>59</v>
      </c>
      <c r="C14">
        <v>1660</v>
      </c>
      <c r="D14">
        <v>247</v>
      </c>
      <c r="E14">
        <v>147</v>
      </c>
      <c r="F14">
        <v>181</v>
      </c>
      <c r="G14">
        <v>336</v>
      </c>
    </row>
    <row r="15" spans="1:7">
      <c r="A15" s="1" t="s">
        <v>60</v>
      </c>
      <c r="B15" s="6"/>
      <c r="E15">
        <v>8.93</v>
      </c>
    </row>
    <row r="16" spans="1:7">
      <c r="A16" s="1" t="s">
        <v>61</v>
      </c>
      <c r="E16">
        <v>235</v>
      </c>
    </row>
    <row r="17" spans="1:7">
      <c r="A17" s="1" t="s">
        <v>62</v>
      </c>
      <c r="B17" s="6"/>
      <c r="E17">
        <v>14.7</v>
      </c>
    </row>
    <row r="18" spans="1:7">
      <c r="A18" s="1"/>
    </row>
    <row r="19" spans="1:7">
      <c r="A19" s="1" t="s">
        <v>12</v>
      </c>
      <c r="C19">
        <v>276</v>
      </c>
      <c r="D19">
        <v>268</v>
      </c>
      <c r="E19">
        <v>275</v>
      </c>
      <c r="F19">
        <v>214</v>
      </c>
    </row>
    <row r="21" spans="1:7" ht="25.5">
      <c r="A21" s="1" t="s">
        <v>32</v>
      </c>
      <c r="B21" s="10" t="s">
        <v>33</v>
      </c>
      <c r="D21" t="s">
        <v>50</v>
      </c>
    </row>
    <row r="25" spans="1:7" ht="26.25">
      <c r="A25" s="9" t="s">
        <v>31</v>
      </c>
      <c r="B25" s="5"/>
      <c r="C25" s="5"/>
    </row>
    <row r="26" spans="1:7" ht="26.25">
      <c r="A26" s="2" t="s">
        <v>23</v>
      </c>
      <c r="B26" s="5"/>
      <c r="C26" s="5"/>
    </row>
    <row r="27" spans="1:7">
      <c r="A27" s="15" t="s">
        <v>53</v>
      </c>
      <c r="B27" s="16">
        <v>39630</v>
      </c>
      <c r="C27" s="16">
        <v>39650</v>
      </c>
      <c r="D27" s="16">
        <v>39700</v>
      </c>
      <c r="E27" s="16">
        <v>39729</v>
      </c>
      <c r="F27" s="16">
        <v>39797</v>
      </c>
      <c r="G27" s="16">
        <v>39979</v>
      </c>
    </row>
    <row r="28" spans="1:7">
      <c r="A28" s="4"/>
      <c r="B28" s="1" t="s">
        <v>5</v>
      </c>
      <c r="C28" s="1" t="s">
        <v>6</v>
      </c>
      <c r="D28" s="1" t="s">
        <v>49</v>
      </c>
      <c r="E28" s="1" t="s">
        <v>54</v>
      </c>
      <c r="F28" s="1" t="s">
        <v>55</v>
      </c>
      <c r="G28" s="1" t="s">
        <v>104</v>
      </c>
    </row>
    <row r="29" spans="1:7">
      <c r="A29" s="1" t="s">
        <v>56</v>
      </c>
      <c r="B29" s="6">
        <v>0.41</v>
      </c>
      <c r="E29">
        <v>0.1</v>
      </c>
      <c r="F29">
        <v>0.1</v>
      </c>
      <c r="G29">
        <v>0.1</v>
      </c>
    </row>
    <row r="30" spans="1:7">
      <c r="A30" s="1" t="s">
        <v>64</v>
      </c>
      <c r="B30">
        <v>2.9000000000000001E-2</v>
      </c>
      <c r="E30">
        <v>23</v>
      </c>
      <c r="F30">
        <v>37</v>
      </c>
      <c r="G30">
        <v>15</v>
      </c>
    </row>
    <row r="31" spans="1:7">
      <c r="A31" s="1" t="s">
        <v>57</v>
      </c>
      <c r="B31">
        <v>180</v>
      </c>
      <c r="E31">
        <v>140</v>
      </c>
      <c r="F31">
        <v>2.5</v>
      </c>
      <c r="G31">
        <v>750</v>
      </c>
    </row>
    <row r="32" spans="1:7">
      <c r="A32" s="1"/>
    </row>
    <row r="33" spans="1:7">
      <c r="A33" s="1" t="s">
        <v>47</v>
      </c>
      <c r="D33">
        <v>470</v>
      </c>
      <c r="F33">
        <v>76</v>
      </c>
    </row>
    <row r="34" spans="1:7">
      <c r="A34" s="1" t="s">
        <v>63</v>
      </c>
      <c r="D34">
        <v>57</v>
      </c>
      <c r="E34">
        <v>45</v>
      </c>
      <c r="F34">
        <v>19</v>
      </c>
      <c r="G34">
        <v>39</v>
      </c>
    </row>
    <row r="35" spans="1:7">
      <c r="A35" s="1" t="s">
        <v>58</v>
      </c>
      <c r="F35">
        <v>15</v>
      </c>
    </row>
    <row r="36" spans="1:7">
      <c r="A36" s="1"/>
    </row>
    <row r="37" spans="1:7">
      <c r="A37" s="1" t="s">
        <v>8</v>
      </c>
      <c r="B37" s="6">
        <v>5.55</v>
      </c>
      <c r="D37">
        <v>4.0999999999999996</v>
      </c>
      <c r="E37" s="6">
        <v>4.53</v>
      </c>
      <c r="F37" s="6">
        <v>5.69</v>
      </c>
      <c r="G37" s="6">
        <v>5.6</v>
      </c>
    </row>
    <row r="38" spans="1:7">
      <c r="A38" s="1" t="s">
        <v>59</v>
      </c>
      <c r="B38">
        <v>175</v>
      </c>
      <c r="D38">
        <v>629</v>
      </c>
      <c r="E38">
        <v>595</v>
      </c>
      <c r="F38">
        <v>448</v>
      </c>
      <c r="G38">
        <v>412</v>
      </c>
    </row>
    <row r="39" spans="1:7">
      <c r="A39" s="1" t="s">
        <v>60</v>
      </c>
      <c r="B39" s="6">
        <v>3.62</v>
      </c>
      <c r="E39">
        <v>0</v>
      </c>
    </row>
    <row r="40" spans="1:7">
      <c r="A40" s="1" t="s">
        <v>61</v>
      </c>
      <c r="B40">
        <v>418</v>
      </c>
      <c r="E40">
        <v>251</v>
      </c>
    </row>
    <row r="41" spans="1:7">
      <c r="A41" s="1" t="s">
        <v>62</v>
      </c>
      <c r="B41" s="6">
        <v>12.6</v>
      </c>
      <c r="E41">
        <v>13.6</v>
      </c>
    </row>
    <row r="42" spans="1:7">
      <c r="A42" s="1"/>
    </row>
    <row r="43" spans="1:7">
      <c r="A43" s="1" t="s">
        <v>12</v>
      </c>
      <c r="B43">
        <v>250</v>
      </c>
      <c r="D43">
        <v>271</v>
      </c>
      <c r="E43">
        <v>276</v>
      </c>
      <c r="F43">
        <v>235</v>
      </c>
    </row>
    <row r="45" spans="1:7">
      <c r="A45" s="1" t="s">
        <v>32</v>
      </c>
      <c r="C45" t="s">
        <v>34</v>
      </c>
      <c r="D45" t="s">
        <v>50</v>
      </c>
    </row>
    <row r="51" spans="1:7" ht="26.25">
      <c r="A51" s="2" t="s">
        <v>31</v>
      </c>
      <c r="B51" s="5"/>
      <c r="C51" s="5"/>
    </row>
    <row r="52" spans="1:7" ht="26.25">
      <c r="A52" s="2" t="s">
        <v>24</v>
      </c>
      <c r="B52" s="5"/>
      <c r="C52" s="5"/>
    </row>
    <row r="53" spans="1:7">
      <c r="A53" s="15" t="s">
        <v>53</v>
      </c>
      <c r="B53" s="16">
        <v>39630</v>
      </c>
      <c r="C53" s="16">
        <v>39650</v>
      </c>
      <c r="D53" s="16">
        <v>39700</v>
      </c>
      <c r="E53" s="16">
        <v>39729</v>
      </c>
      <c r="F53" s="16">
        <v>39797</v>
      </c>
      <c r="G53" s="16">
        <v>39979</v>
      </c>
    </row>
    <row r="54" spans="1:7">
      <c r="A54" s="4"/>
      <c r="B54" s="1" t="s">
        <v>5</v>
      </c>
      <c r="C54" s="1" t="s">
        <v>6</v>
      </c>
      <c r="D54" s="1" t="s">
        <v>49</v>
      </c>
      <c r="E54" s="1" t="s">
        <v>54</v>
      </c>
      <c r="F54" s="1" t="s">
        <v>55</v>
      </c>
      <c r="G54" s="1" t="s">
        <v>104</v>
      </c>
    </row>
    <row r="55" spans="1:7">
      <c r="A55" s="1" t="s">
        <v>56</v>
      </c>
      <c r="B55" s="6"/>
      <c r="E55">
        <v>0.1</v>
      </c>
      <c r="F55">
        <v>0.1</v>
      </c>
      <c r="G55">
        <v>0.1</v>
      </c>
    </row>
    <row r="56" spans="1:7">
      <c r="A56" s="1" t="s">
        <v>64</v>
      </c>
      <c r="E56">
        <v>61</v>
      </c>
      <c r="F56">
        <v>130</v>
      </c>
      <c r="G56">
        <v>21</v>
      </c>
    </row>
    <row r="57" spans="1:7">
      <c r="A57" s="1" t="s">
        <v>57</v>
      </c>
      <c r="E57">
        <v>41</v>
      </c>
      <c r="F57">
        <v>4.7</v>
      </c>
      <c r="G57">
        <v>4.5999999999999996</v>
      </c>
    </row>
    <row r="58" spans="1:7">
      <c r="A58" s="1"/>
    </row>
    <row r="59" spans="1:7">
      <c r="A59" s="1" t="s">
        <v>47</v>
      </c>
      <c r="C59">
        <v>1500</v>
      </c>
      <c r="D59">
        <v>350</v>
      </c>
      <c r="F59">
        <v>210</v>
      </c>
    </row>
    <row r="60" spans="1:7">
      <c r="A60" s="1" t="s">
        <v>63</v>
      </c>
      <c r="C60">
        <v>220</v>
      </c>
      <c r="D60">
        <v>34</v>
      </c>
      <c r="E60">
        <v>6.7</v>
      </c>
      <c r="F60">
        <v>3.2</v>
      </c>
      <c r="G60">
        <v>29</v>
      </c>
    </row>
    <row r="61" spans="1:7">
      <c r="A61" s="1" t="s">
        <v>58</v>
      </c>
      <c r="F61">
        <v>0.1</v>
      </c>
    </row>
    <row r="62" spans="1:7">
      <c r="A62" s="1"/>
    </row>
    <row r="63" spans="1:7">
      <c r="A63" s="1" t="s">
        <v>8</v>
      </c>
      <c r="B63" s="6"/>
      <c r="C63">
        <v>4.5999999999999996</v>
      </c>
      <c r="D63">
        <v>4.5</v>
      </c>
      <c r="E63">
        <v>5.71</v>
      </c>
      <c r="F63">
        <v>6.1</v>
      </c>
      <c r="G63">
        <v>6.5</v>
      </c>
    </row>
    <row r="64" spans="1:7">
      <c r="A64" s="1" t="s">
        <v>59</v>
      </c>
      <c r="C64">
        <v>1773</v>
      </c>
      <c r="D64">
        <v>551</v>
      </c>
      <c r="E64">
        <v>476</v>
      </c>
      <c r="F64">
        <v>819</v>
      </c>
      <c r="G64">
        <v>413</v>
      </c>
    </row>
    <row r="65" spans="1:6">
      <c r="A65" s="1" t="s">
        <v>60</v>
      </c>
      <c r="B65" s="6"/>
      <c r="E65">
        <v>0</v>
      </c>
    </row>
    <row r="66" spans="1:6">
      <c r="A66" s="1" t="s">
        <v>61</v>
      </c>
      <c r="E66">
        <v>241</v>
      </c>
    </row>
    <row r="67" spans="1:6">
      <c r="A67" s="1" t="s">
        <v>62</v>
      </c>
      <c r="B67" s="6"/>
      <c r="E67">
        <v>13.2</v>
      </c>
    </row>
    <row r="68" spans="1:6">
      <c r="A68" s="1"/>
    </row>
    <row r="69" spans="1:6">
      <c r="A69" s="1" t="s">
        <v>12</v>
      </c>
      <c r="C69">
        <v>302</v>
      </c>
      <c r="E69">
        <v>275</v>
      </c>
      <c r="F69">
        <v>237</v>
      </c>
    </row>
    <row r="71" spans="1:6" ht="25.5">
      <c r="A71" s="1" t="s">
        <v>32</v>
      </c>
      <c r="B71" s="10" t="s">
        <v>33</v>
      </c>
    </row>
  </sheetData>
  <phoneticPr fontId="4" type="noConversion"/>
  <pageMargins left="0.75" right="0.75" top="1" bottom="1" header="0.5" footer="0.5"/>
  <pageSetup paperSize="9"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A41A2B8635B84198F812D406C46724" ma:contentTypeVersion="1" ma:contentTypeDescription="Een nieuw document maken." ma:contentTypeScope="" ma:versionID="aa2e39f79d12259f0d524504f17098e4">
  <xsd:schema xmlns:xsd="http://www.w3.org/2001/XMLSchema" xmlns:xs="http://www.w3.org/2001/XMLSchema" xmlns:p="http://schemas.microsoft.com/office/2006/metadata/properties" xmlns:ns2="529c2d43-2337-4e41-ab57-f1f3e0260fbf" targetNamespace="http://schemas.microsoft.com/office/2006/metadata/properties" ma:root="true" ma:fieldsID="aae6e674acfe2c8d82d84a6407ba3102" ns2:_="">
    <xsd:import namespace="529c2d43-2337-4e41-ab57-f1f3e0260fbf"/>
    <xsd:element name="properties">
      <xsd:complexType>
        <xsd:sequence>
          <xsd:element name="documentManagement">
            <xsd:complexType>
              <xsd:all>
                <xsd:element ref="ns2:Samenvatt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9c2d43-2337-4e41-ab57-f1f3e0260fbf" elementFormDefault="qualified">
    <xsd:import namespace="http://schemas.microsoft.com/office/2006/documentManagement/types"/>
    <xsd:import namespace="http://schemas.microsoft.com/office/infopath/2007/PartnerControls"/>
    <xsd:element name="Samenvatting" ma:index="8" nillable="true" ma:displayName="Samenvatting" ma:format="Hyperlink" ma:internalName="Samenvatting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amenvatting xmlns="529c2d43-2337-4e41-ab57-f1f3e0260fbf">
      <Url xsi:nil="true"/>
      <Description xsi:nil="true"/>
    </Samenvatting>
  </documentManagement>
</p:properties>
</file>

<file path=customXml/itemProps1.xml><?xml version="1.0" encoding="utf-8"?>
<ds:datastoreItem xmlns:ds="http://schemas.openxmlformats.org/officeDocument/2006/customXml" ds:itemID="{2A1353FE-75B0-4253-A4FE-2A3EE792E94E}"/>
</file>

<file path=customXml/itemProps2.xml><?xml version="1.0" encoding="utf-8"?>
<ds:datastoreItem xmlns:ds="http://schemas.openxmlformats.org/officeDocument/2006/customXml" ds:itemID="{20229175-1A36-4FDB-9869-C2B41F6FAD6D}"/>
</file>

<file path=customXml/itemProps3.xml><?xml version="1.0" encoding="utf-8"?>
<ds:datastoreItem xmlns:ds="http://schemas.openxmlformats.org/officeDocument/2006/customXml" ds:itemID="{D7585E1A-5EE4-4894-A2AF-53AAB1891B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11</vt:i4>
      </vt:variant>
      <vt:variant>
        <vt:lpstr>Grafieken</vt:lpstr>
      </vt:variant>
      <vt:variant>
        <vt:i4>46</vt:i4>
      </vt:variant>
    </vt:vector>
  </HeadingPairs>
  <TitlesOfParts>
    <vt:vector size="57" baseType="lpstr">
      <vt:lpstr>wrap up data</vt:lpstr>
      <vt:lpstr>injectoren</vt:lpstr>
      <vt:lpstr>opgemengd gw tbv injectie</vt:lpstr>
      <vt:lpstr>pb 3001</vt:lpstr>
      <vt:lpstr>pb 3002</vt:lpstr>
      <vt:lpstr>pb 3003</vt:lpstr>
      <vt:lpstr>pb 3004</vt:lpstr>
      <vt:lpstr>pb 3005</vt:lpstr>
      <vt:lpstr>pb 3006</vt:lpstr>
      <vt:lpstr>pb 3007</vt:lpstr>
      <vt:lpstr>pb 3008</vt:lpstr>
      <vt:lpstr>Grafiek5</vt:lpstr>
      <vt:lpstr>Grafiek5 (2)</vt:lpstr>
      <vt:lpstr>3008 Zn</vt:lpstr>
      <vt:lpstr>3008 Cd</vt:lpstr>
      <vt:lpstr>3000 pH en EC</vt:lpstr>
      <vt:lpstr>3010 pH en EC</vt:lpstr>
      <vt:lpstr>3010 DOC</vt:lpstr>
      <vt:lpstr>3001 pH en EC</vt:lpstr>
      <vt:lpstr>3002 pH en EC</vt:lpstr>
      <vt:lpstr>3003 pH en EC</vt:lpstr>
      <vt:lpstr>3004 pH en EC</vt:lpstr>
      <vt:lpstr>3005 pH en EC</vt:lpstr>
      <vt:lpstr>3006 pH en EC</vt:lpstr>
      <vt:lpstr>3007 pH en EC</vt:lpstr>
      <vt:lpstr>3008 pH en EC</vt:lpstr>
      <vt:lpstr>3000 Cd Fe Zn S</vt:lpstr>
      <vt:lpstr>3001 Cd Fe Zn S (1)</vt:lpstr>
      <vt:lpstr>3001 Cd Fe Zn S (2)</vt:lpstr>
      <vt:lpstr>3001 Cd Fe Zn S (3)</vt:lpstr>
      <vt:lpstr>3002 Cd Fe Zn S (1)</vt:lpstr>
      <vt:lpstr>3002 Cd Fe Zn S (2)</vt:lpstr>
      <vt:lpstr>3002 Cd Fe Zn S (3)</vt:lpstr>
      <vt:lpstr>3010 Cd Fe Zn S</vt:lpstr>
      <vt:lpstr>3001 Cd</vt:lpstr>
      <vt:lpstr>3002 Cd</vt:lpstr>
      <vt:lpstr>3001 Zn</vt:lpstr>
      <vt:lpstr>3002 Zn</vt:lpstr>
      <vt:lpstr>3003 Zn</vt:lpstr>
      <vt:lpstr>3004 Zn</vt:lpstr>
      <vt:lpstr>3005 Zn</vt:lpstr>
      <vt:lpstr>3006 Zn</vt:lpstr>
      <vt:lpstr>3007 Zn</vt:lpstr>
      <vt:lpstr>3001 Fe</vt:lpstr>
      <vt:lpstr>3002 Fe</vt:lpstr>
      <vt:lpstr>3003 Fe</vt:lpstr>
      <vt:lpstr>3004 Fe</vt:lpstr>
      <vt:lpstr>3005 Fe</vt:lpstr>
      <vt:lpstr>3006 Fe</vt:lpstr>
      <vt:lpstr>3007 Fe</vt:lpstr>
      <vt:lpstr>3001 S</vt:lpstr>
      <vt:lpstr>3002 S</vt:lpstr>
      <vt:lpstr>3003 S</vt:lpstr>
      <vt:lpstr>3004 S</vt:lpstr>
      <vt:lpstr>3005 S</vt:lpstr>
      <vt:lpstr>3006 S</vt:lpstr>
      <vt:lpstr>3007 S</vt:lpstr>
    </vt:vector>
  </TitlesOfParts>
  <Company>Tauw bv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ork</dc:creator>
  <cp:lastModifiedBy>diane185</cp:lastModifiedBy>
  <cp:lastPrinted>2008-07-24T14:03:19Z</cp:lastPrinted>
  <dcterms:created xsi:type="dcterms:W3CDTF">2008-07-21T14:08:24Z</dcterms:created>
  <dcterms:modified xsi:type="dcterms:W3CDTF">2010-08-10T08:28:11Z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0x010100AEA41A2B8635B84198F812D406C46724</vt:lpwstr>
  </property>
</Properties>
</file>